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LOFT для Автосервиса" sheetId="3" r:id="rId1"/>
    <sheet name="LOFT для Гаража" sheetId="2" r:id="rId2"/>
    <sheet name="Экраны_и_Держатели" sheetId="4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/>
  <c r="E19" l="1"/>
  <c r="D13"/>
  <c r="D7"/>
  <c r="E28" i="3"/>
  <c r="E27"/>
  <c r="E26"/>
  <c r="E25"/>
  <c r="D24" i="2"/>
  <c r="D25"/>
  <c r="D28"/>
  <c r="D32" l="1"/>
  <c r="D30"/>
  <c r="D27" l="1"/>
  <c r="E18"/>
  <c r="E17"/>
  <c r="E6" i="3" l="1"/>
  <c r="E25" i="4" l="1"/>
  <c r="D38" i="2" s="1"/>
  <c r="D11" l="1"/>
  <c r="E5"/>
  <c r="D8"/>
  <c r="E8" s="1"/>
  <c r="D10"/>
  <c r="D6"/>
  <c r="D12"/>
  <c r="E16"/>
  <c r="E7"/>
  <c r="E12" i="3" l="1"/>
  <c r="E11"/>
  <c r="E14"/>
  <c r="E13" l="1"/>
  <c r="E9"/>
  <c r="E8"/>
  <c r="E7"/>
  <c r="E10"/>
  <c r="E3"/>
  <c r="E2"/>
  <c r="E4" s="1"/>
  <c r="E5" l="1"/>
  <c r="D9" i="2"/>
  <c r="E9" s="1"/>
  <c r="E6"/>
</calcChain>
</file>

<file path=xl/sharedStrings.xml><?xml version="1.0" encoding="utf-8"?>
<sst xmlns="http://schemas.openxmlformats.org/spreadsheetml/2006/main" count="174" uniqueCount="168">
  <si>
    <t xml:space="preserve">КОМПЛЕКТУЮЩИЕ </t>
  </si>
  <si>
    <t>№</t>
  </si>
  <si>
    <t>Изображение</t>
  </si>
  <si>
    <t>Номенклатура</t>
  </si>
  <si>
    <t>Цена в Стандартном цвете</t>
  </si>
  <si>
    <t>ЭКРАНЫ с АНТРЕСОЛЬЮ</t>
  </si>
  <si>
    <t>ДЕРЖАТЕЛИ и ПОЛКИ на ПЕРФО ЭКРАН</t>
  </si>
  <si>
    <t>Цена с НДС</t>
  </si>
  <si>
    <t xml:space="preserve">LOFT.410 </t>
  </si>
  <si>
    <t>LOFT.405</t>
  </si>
  <si>
    <t>LOFT.006</t>
  </si>
  <si>
    <t>LOFT.500-7016</t>
  </si>
  <si>
    <t>LOFT.503/1-7016</t>
  </si>
  <si>
    <t>LOFT.314G</t>
  </si>
  <si>
    <t>LOFT.319G</t>
  </si>
  <si>
    <t>LOFT.315WG</t>
  </si>
  <si>
    <t>LOFT.320WG</t>
  </si>
  <si>
    <t>ДЕРЖАТЕЛИ 
и ПОЛКИ
на ПЕРФО ЭКРАН</t>
  </si>
  <si>
    <t>РL-14/1-7016</t>
  </si>
  <si>
    <t>РL-15/1-7016</t>
  </si>
  <si>
    <t>РL-19/1-7016</t>
  </si>
  <si>
    <t>РL-20/1-7016</t>
  </si>
  <si>
    <t xml:space="preserve">Столешница Ясень </t>
  </si>
  <si>
    <t xml:space="preserve">Столешница Оцинкованная </t>
  </si>
  <si>
    <t>СТОЛЕШНИЦЫ 40мм
из МАССИВА ДЕРЕВА</t>
  </si>
  <si>
    <t xml:space="preserve">
Коврик резиновый для ящика Тумбы
 </t>
  </si>
  <si>
    <t xml:space="preserve">
Коврик резиновый для ящика Тележки
 </t>
  </si>
  <si>
    <t>A-Prom Led</t>
  </si>
  <si>
    <t>Крючок длиной 100мм с фиксатором</t>
  </si>
  <si>
    <t>Крючок длиной 30мм с фиксатором</t>
  </si>
  <si>
    <t>Крючок длиной 120мм</t>
  </si>
  <si>
    <t>Д-3У</t>
  </si>
  <si>
    <t>Д-2У</t>
  </si>
  <si>
    <t>Д-1У</t>
  </si>
  <si>
    <t>Д-4У</t>
  </si>
  <si>
    <t>Д-5У</t>
  </si>
  <si>
    <t>Д-7У</t>
  </si>
  <si>
    <t>Д-8_1У</t>
  </si>
  <si>
    <t>Д-8_2У</t>
  </si>
  <si>
    <t>Д-10У</t>
  </si>
  <si>
    <t>Д-12У</t>
  </si>
  <si>
    <t>Держатель для пластиковых ящиков            L-190мм</t>
  </si>
  <si>
    <t>К-11</t>
  </si>
  <si>
    <t>К-12</t>
  </si>
  <si>
    <t>К-13</t>
  </si>
  <si>
    <t>К-14</t>
  </si>
  <si>
    <t>Д-Н1</t>
  </si>
  <si>
    <t>Перфорированные Экраны</t>
  </si>
  <si>
    <t>Р-10</t>
  </si>
  <si>
    <t>Р-14</t>
  </si>
  <si>
    <t>Р-19</t>
  </si>
  <si>
    <t>Р-20</t>
  </si>
  <si>
    <t>Р-К2</t>
  </si>
  <si>
    <t xml:space="preserve">Кронштейны для крепления 2-х перфорированных экранов к столешнице               </t>
  </si>
  <si>
    <t>Р-Led</t>
  </si>
  <si>
    <t>!! с полным ассортиментом Экранов и Опций
Вы сможете ознакомится в разделе"Держатели"</t>
  </si>
  <si>
    <t>Р-15</t>
  </si>
  <si>
    <t xml:space="preserve">
 </t>
  </si>
  <si>
    <r>
      <t>LOFT.14G-0/P1</t>
    </r>
    <r>
      <rPr>
        <sz val="12"/>
        <rFont val="Calibri"/>
        <family val="2"/>
        <charset val="204"/>
        <scheme val="minor"/>
      </rPr>
      <t xml:space="preserve">
</t>
    </r>
  </si>
  <si>
    <r>
      <t>LOFT.14G-5/P1</t>
    </r>
    <r>
      <rPr>
        <sz val="12"/>
        <rFont val="Calibri"/>
        <family val="2"/>
        <charset val="204"/>
        <scheme val="minor"/>
      </rPr>
      <t xml:space="preserve">
</t>
    </r>
  </si>
  <si>
    <r>
      <t>LOFT.14G-0/P1
LOFT.006</t>
    </r>
    <r>
      <rPr>
        <sz val="12"/>
        <rFont val="Calibri"/>
        <family val="2"/>
        <charset val="204"/>
        <scheme val="minor"/>
      </rPr>
      <t xml:space="preserve">
</t>
    </r>
  </si>
  <si>
    <r>
      <t>LOFT.15WG-0/P1
LOFT.006</t>
    </r>
    <r>
      <rPr>
        <sz val="12"/>
        <rFont val="Calibri"/>
        <family val="2"/>
        <charset val="204"/>
        <scheme val="minor"/>
      </rPr>
      <t xml:space="preserve">
</t>
    </r>
  </si>
  <si>
    <r>
      <t>LOFT.19G-00/P1</t>
    </r>
    <r>
      <rPr>
        <sz val="12"/>
        <rFont val="Calibri"/>
        <family val="2"/>
        <charset val="204"/>
        <scheme val="minor"/>
      </rPr>
      <t xml:space="preserve">
</t>
    </r>
  </si>
  <si>
    <r>
      <t>LOFT.19G-05/P1</t>
    </r>
    <r>
      <rPr>
        <sz val="12"/>
        <rFont val="Calibri"/>
        <family val="2"/>
        <charset val="204"/>
        <scheme val="minor"/>
      </rPr>
      <t xml:space="preserve">
</t>
    </r>
  </si>
  <si>
    <r>
      <t>LOFT.19G-55/P1</t>
    </r>
    <r>
      <rPr>
        <sz val="12"/>
        <rFont val="Calibri"/>
        <family val="2"/>
        <charset val="204"/>
        <scheme val="minor"/>
      </rPr>
      <t xml:space="preserve">
</t>
    </r>
  </si>
  <si>
    <r>
      <t>LOFT.15WG-050/P1</t>
    </r>
    <r>
      <rPr>
        <sz val="12"/>
        <rFont val="Calibri"/>
        <family val="2"/>
        <charset val="204"/>
        <scheme val="minor"/>
      </rPr>
      <t xml:space="preserve">
</t>
    </r>
  </si>
  <si>
    <r>
      <t>LOFT.20WG-00/P1
LOFT.006</t>
    </r>
    <r>
      <rPr>
        <sz val="12"/>
        <rFont val="Calibri"/>
        <family val="2"/>
        <charset val="204"/>
        <scheme val="minor"/>
      </rPr>
      <t xml:space="preserve">
</t>
    </r>
  </si>
  <si>
    <r>
      <t>LOFT.20WG-00/P1
LOFT.006 - (2шт)</t>
    </r>
    <r>
      <rPr>
        <sz val="12"/>
        <rFont val="Calibri"/>
        <family val="2"/>
        <charset val="204"/>
        <scheme val="minor"/>
      </rPr>
      <t xml:space="preserve">
</t>
    </r>
  </si>
  <si>
    <r>
      <t>LOFT.20WG-0550/P1</t>
    </r>
    <r>
      <rPr>
        <sz val="12"/>
        <rFont val="Calibri"/>
        <family val="2"/>
        <charset val="204"/>
        <scheme val="minor"/>
      </rPr>
      <t xml:space="preserve">
</t>
    </r>
  </si>
  <si>
    <r>
      <t>LOFT.19G-00/P1
LOFT.006  - (2шт)</t>
    </r>
    <r>
      <rPr>
        <sz val="12"/>
        <rFont val="Calibri"/>
        <family val="2"/>
        <charset val="204"/>
        <scheme val="minor"/>
      </rPr>
      <t xml:space="preserve">
</t>
    </r>
  </si>
  <si>
    <r>
      <t xml:space="preserve">ДЕРЖАТЕЛИ ИНСТРУМЕНТА      </t>
    </r>
    <r>
      <rPr>
        <b/>
        <sz val="18"/>
        <color theme="0"/>
        <rFont val="Calibri"/>
        <family val="2"/>
        <charset val="204"/>
        <scheme val="minor"/>
      </rPr>
      <t xml:space="preserve"> </t>
    </r>
    <r>
      <rPr>
        <b/>
        <sz val="14"/>
        <color theme="0"/>
        <rFont val="Calibri"/>
        <family val="2"/>
        <charset val="204"/>
        <scheme val="minor"/>
      </rPr>
      <t xml:space="preserve"> </t>
    </r>
  </si>
  <si>
    <r>
      <rPr>
        <b/>
        <sz val="12"/>
        <rFont val="Calibri"/>
        <family val="2"/>
        <charset val="204"/>
        <scheme val="minor"/>
      </rPr>
      <t>Держатель полотенца на тележку 
Размер (ШхГхВ):</t>
    </r>
    <r>
      <rPr>
        <sz val="12"/>
        <rFont val="Calibri"/>
        <family val="2"/>
        <charset val="204"/>
        <scheme val="minor"/>
      </rPr>
      <t xml:space="preserve"> 530х180х70h мм</t>
    </r>
  </si>
  <si>
    <r>
      <rPr>
        <b/>
        <sz val="12"/>
        <rFont val="Calibri"/>
        <family val="2"/>
        <charset val="204"/>
        <scheme val="minor"/>
      </rPr>
      <t>Держатель полотенца на верстак
Размер (ШхГхВ):</t>
    </r>
    <r>
      <rPr>
        <sz val="12"/>
        <rFont val="Calibri"/>
        <family val="2"/>
        <charset val="204"/>
        <scheme val="minor"/>
      </rPr>
      <t xml:space="preserve"> 530х180х70h мм</t>
    </r>
  </si>
  <si>
    <r>
      <rPr>
        <b/>
        <sz val="12"/>
        <rFont val="Calibri"/>
        <family val="2"/>
        <charset val="204"/>
        <scheme val="minor"/>
      </rPr>
      <t xml:space="preserve">Держатель гаечных ключей 
</t>
    </r>
    <r>
      <rPr>
        <sz val="12"/>
        <rFont val="Calibri"/>
        <family val="2"/>
        <charset val="204"/>
        <scheme val="minor"/>
      </rPr>
      <t>Размер (ШхГхВ):  60/120х35х250h мм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</si>
  <si>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Полка навесная большая 
Размер (ШхГхВ): </t>
    </r>
    <r>
      <rPr>
        <sz val="12"/>
        <rFont val="Calibri"/>
        <family val="2"/>
        <charset val="204"/>
        <scheme val="minor"/>
      </rPr>
      <t>560х135х10-70h мм</t>
    </r>
  </si>
  <si>
    <r>
      <rPr>
        <b/>
        <sz val="12"/>
        <rFont val="Calibri"/>
        <family val="2"/>
        <charset val="204"/>
        <scheme val="minor"/>
      </rPr>
      <t>Держатель инструмента универсальный
Размер (ШхГхВ):</t>
    </r>
    <r>
      <rPr>
        <sz val="12"/>
        <rFont val="Calibri"/>
        <family val="2"/>
        <charset val="204"/>
        <scheme val="minor"/>
      </rPr>
      <t xml:space="preserve"> 360х40х40h мм</t>
    </r>
  </si>
  <si>
    <r>
      <rPr>
        <b/>
        <sz val="12"/>
        <rFont val="Calibri"/>
        <family val="2"/>
        <charset val="204"/>
        <scheme val="minor"/>
      </rPr>
      <t xml:space="preserve">Лоток для хранения чертежей формата А4   </t>
    </r>
    <r>
      <rPr>
        <sz val="12"/>
        <rFont val="Calibri"/>
        <family val="2"/>
        <charset val="204"/>
        <scheme val="minor"/>
      </rPr>
      <t xml:space="preserve">
</t>
    </r>
    <r>
      <rPr>
        <b/>
        <sz val="12"/>
        <rFont val="Calibri"/>
        <family val="2"/>
        <charset val="204"/>
        <scheme val="minor"/>
      </rPr>
      <t xml:space="preserve">Размер (ШхГхВ): </t>
    </r>
    <r>
      <rPr>
        <sz val="12"/>
        <rFont val="Calibri"/>
        <family val="2"/>
        <charset val="204"/>
        <scheme val="minor"/>
      </rPr>
      <t xml:space="preserve">300х200х60h мм </t>
    </r>
  </si>
  <si>
    <t xml:space="preserve">
Набор из 25 крючков L-65мм
 </t>
  </si>
  <si>
    <t>Перфорированный экран без кронштейнов 1000х480х40мм  
(для крепления на стену или на столешницу через кронштейны)</t>
  </si>
  <si>
    <t>Перфорированный экран без кронштейнов 1390х480х40мм  
(для крепления на стену или на столешницу через кронштейны)</t>
  </si>
  <si>
    <t>Перфорированный экран без кронштейнов 1500х480х40мм  
(для крепления на стену или на столешницу через кронштейны)</t>
  </si>
  <si>
    <t>Перфорированный экран без кронштейнов 1900х480х40мм  
(для крепления на стену или на столешницу через кронштейны)</t>
  </si>
  <si>
    <t>Перфорированный экран без кронштейнов 2000х480х40мм  
(для крепления на стену или на столешницу через кронштейны)</t>
  </si>
  <si>
    <t xml:space="preserve">Держатель светильника
крепление к кронштейнам Р-К2
(Длина должна быть равна экрану 1390; 1900; 2000 мм) </t>
  </si>
  <si>
    <r>
      <t xml:space="preserve">Светильник светодиодный промышленный 
в алюминиевом корпусе, со степенью защиты IP65
Размер: </t>
    </r>
    <r>
      <rPr>
        <sz val="12"/>
        <rFont val="Calibri"/>
        <family val="2"/>
        <charset val="204"/>
        <scheme val="minor"/>
      </rPr>
      <t>867х48х51 мм. Мощность: 32 Вт</t>
    </r>
    <r>
      <rPr>
        <b/>
        <sz val="12"/>
        <rFont val="Calibri"/>
        <family val="2"/>
        <charset val="204"/>
        <scheme val="minor"/>
      </rPr>
      <t xml:space="preserve">  
Световой поток: </t>
    </r>
    <r>
      <rPr>
        <sz val="12"/>
        <rFont val="Calibri"/>
        <family val="2"/>
        <charset val="204"/>
        <scheme val="minor"/>
      </rPr>
      <t xml:space="preserve">4160 лм </t>
    </r>
    <r>
      <rPr>
        <b/>
        <sz val="12"/>
        <rFont val="Calibri"/>
        <family val="2"/>
        <charset val="204"/>
        <scheme val="minor"/>
      </rPr>
      <t xml:space="preserve">
Цветовая температура: </t>
    </r>
    <r>
      <rPr>
        <sz val="12"/>
        <rFont val="Calibri"/>
        <family val="2"/>
        <charset val="204"/>
        <scheme val="minor"/>
      </rPr>
      <t>5000 К</t>
    </r>
    <r>
      <rPr>
        <b/>
        <sz val="12"/>
        <rFont val="Calibri"/>
        <family val="2"/>
        <charset val="204"/>
        <scheme val="minor"/>
      </rPr>
      <t xml:space="preserve">
Индекс цветопередачи: </t>
    </r>
    <r>
      <rPr>
        <sz val="12"/>
        <rFont val="Calibri"/>
        <family val="2"/>
        <charset val="204"/>
        <scheme val="minor"/>
      </rPr>
      <t>82 Ra. Тип КСС Д</t>
    </r>
    <r>
      <rPr>
        <b/>
        <sz val="12"/>
        <rFont val="Calibri"/>
        <family val="2"/>
        <charset val="204"/>
        <scheme val="minor"/>
      </rPr>
      <t xml:space="preserve">
Диапазон напряжения питания: </t>
    </r>
    <r>
      <rPr>
        <sz val="12"/>
        <rFont val="Calibri"/>
        <family val="2"/>
        <charset val="204"/>
        <scheme val="minor"/>
      </rPr>
      <t>176-264 В</t>
    </r>
    <r>
      <rPr>
        <b/>
        <sz val="12"/>
        <rFont val="Calibri"/>
        <family val="2"/>
        <charset val="204"/>
        <scheme val="minor"/>
      </rPr>
      <t xml:space="preserve">
Диапазон температуры окружающей среды: </t>
    </r>
    <r>
      <rPr>
        <sz val="12"/>
        <rFont val="Calibri"/>
        <family val="2"/>
        <charset val="204"/>
        <scheme val="minor"/>
      </rPr>
      <t>-45...+40 °C</t>
    </r>
    <r>
      <rPr>
        <b/>
        <sz val="12"/>
        <rFont val="Calibri"/>
        <family val="2"/>
        <charset val="204"/>
        <scheme val="minor"/>
      </rPr>
      <t xml:space="preserve">
Коэффициент пульсаций: &lt;1
Вес: </t>
    </r>
    <r>
      <rPr>
        <sz val="12"/>
        <rFont val="Calibri"/>
        <family val="2"/>
        <charset val="204"/>
        <scheme val="minor"/>
      </rPr>
      <t>1 кг.</t>
    </r>
    <r>
      <rPr>
        <b/>
        <sz val="12"/>
        <rFont val="Calibri"/>
        <family val="2"/>
        <charset val="204"/>
        <scheme val="minor"/>
      </rPr>
      <t xml:space="preserve"> Объем: </t>
    </r>
    <r>
      <rPr>
        <sz val="12"/>
        <rFont val="Calibri"/>
        <family val="2"/>
        <charset val="204"/>
        <scheme val="minor"/>
      </rPr>
      <t xml:space="preserve">0,010 куб. м  </t>
    </r>
    <r>
      <rPr>
        <b/>
        <sz val="12"/>
        <rFont val="Calibri"/>
        <family val="2"/>
        <charset val="204"/>
        <scheme val="minor"/>
      </rPr>
      <t xml:space="preserve">  </t>
    </r>
    <r>
      <rPr>
        <sz val="12"/>
        <rFont val="Calibri"/>
        <family val="2"/>
        <charset val="204"/>
        <scheme val="minor"/>
      </rPr>
      <t xml:space="preserve">   </t>
    </r>
    <r>
      <rPr>
        <b/>
        <sz val="12"/>
        <rFont val="Calibri"/>
        <family val="2"/>
        <charset val="204"/>
        <scheme val="minor"/>
      </rPr>
      <t xml:space="preserve">           </t>
    </r>
  </si>
  <si>
    <t>Крючок длиной 65мм</t>
  </si>
  <si>
    <r>
      <rPr>
        <b/>
        <sz val="12"/>
        <rFont val="Calibri"/>
        <family val="2"/>
        <charset val="204"/>
        <scheme val="minor"/>
      </rPr>
      <t>Полка навесная для баллончиков и метизов</t>
    </r>
    <r>
      <rPr>
        <sz val="12"/>
        <rFont val="Calibri"/>
        <family val="2"/>
        <charset val="204"/>
        <scheme val="minor"/>
      </rPr>
      <t xml:space="preserve">
Размер (ШхГхВ): 270х70х30-70h мм </t>
    </r>
  </si>
  <si>
    <r>
      <rPr>
        <b/>
        <sz val="12"/>
        <rFont val="Calibri"/>
        <family val="2"/>
        <charset val="204"/>
        <scheme val="minor"/>
      </rPr>
      <t xml:space="preserve">Лоток для хранения чертежей формата А4   </t>
    </r>
    <r>
      <rPr>
        <sz val="12"/>
        <rFont val="Calibri"/>
        <family val="2"/>
        <charset val="204"/>
        <scheme val="minor"/>
      </rPr>
      <t xml:space="preserve">
Размер (ШхГхВ): 300х200х60h мм </t>
    </r>
  </si>
  <si>
    <r>
      <rPr>
        <b/>
        <sz val="12"/>
        <rFont val="Calibri"/>
        <family val="2"/>
        <charset val="204"/>
        <scheme val="minor"/>
      </rPr>
      <t xml:space="preserve">Полка навесная малая  
</t>
    </r>
    <r>
      <rPr>
        <sz val="12"/>
        <rFont val="Calibri"/>
        <family val="2"/>
        <charset val="204"/>
        <scheme val="minor"/>
      </rPr>
      <t xml:space="preserve">Размер (ШхГхВ): 320х150х10-70h мм  </t>
    </r>
  </si>
  <si>
    <r>
      <rPr>
        <b/>
        <sz val="12"/>
        <rFont val="Calibri"/>
        <family val="2"/>
        <charset val="204"/>
        <scheme val="minor"/>
      </rPr>
      <t xml:space="preserve">Полка навесная большая </t>
    </r>
    <r>
      <rPr>
        <sz val="12"/>
        <rFont val="Calibri"/>
        <family val="2"/>
        <charset val="204"/>
        <scheme val="minor"/>
      </rPr>
      <t xml:space="preserve">
Размер (ШхГхВ): 560х135х10-70h мм </t>
    </r>
  </si>
  <si>
    <r>
      <t>Верстак LOFT 1390х685х1360Нмм</t>
    </r>
    <r>
      <rPr>
        <sz val="12"/>
        <rFont val="Calibri"/>
        <family val="2"/>
        <charset val="204"/>
        <scheme val="minor"/>
      </rPr>
      <t xml:space="preserve">
✓Тумба верстачная с дверцей и 2 полками 
Р-р: 500х600х853Н мм (нагрузка на полку 50кг) 
✓Столешница 1390х685х29мм. МДФ+Оцинк. Кожух 1,2мм (нагрузка 300кг) </t>
    </r>
    <r>
      <rPr>
        <sz val="16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✓Полка и стенка шириной 680мм (нагрузка 60кг) 
✓Регулируемая по высоте верстачная опора 853мм  
✓Перфоэкран с кронштейном 1390х480х40мм (нагрузка 70кг) 
✓К-т навесных опций: две полки больших, держатель ключей и держ. отверток</t>
    </r>
  </si>
  <si>
    <r>
      <t>Верстак LOFT 1390х685х1360Нмм</t>
    </r>
    <r>
      <rPr>
        <sz val="12"/>
        <rFont val="Calibri"/>
        <family val="2"/>
        <charset val="204"/>
        <scheme val="minor"/>
      </rPr>
      <t xml:space="preserve">
✓Тумба верстачная с 5 ящиками 
Р-р: 500х600х853Н мм (нагрузка на ящик 45кг) 
✓Столешница 1390х685х29мм. МДФ+Оцинк. Кожух 1,2мм (нагрузка 300кг) </t>
    </r>
    <r>
      <rPr>
        <sz val="16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✓Полка и стенка шириной 680мм (нагрузка 60кг) 
✓Регулируемая по высоте верстачная опора 853мм  
✓Перфоэкран с кронштейном 1390х480х40мм (нагрузка 70кг) 
✓К-т навесных опций: две полки больших, держатель ключей и держ. отверток</t>
    </r>
  </si>
  <si>
    <r>
      <t>Верстак и Тележка LOFT 2170х685х1360Нмм</t>
    </r>
    <r>
      <rPr>
        <sz val="12"/>
        <rFont val="Calibri"/>
        <family val="2"/>
        <charset val="204"/>
        <scheme val="minor"/>
      </rPr>
      <t xml:space="preserve">
✓Тумба верстачная с дверцей и 2 полками 
Р-р: 500х600х853Н мм (нагрузка на полку 50кг) 
✓Столешница 1390х685х29мм. МДФ+Оцинк. Кожух 1,2мм (нагрузка 300кг) </t>
    </r>
    <r>
      <rPr>
        <sz val="16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 xml:space="preserve">✓Полка и стенка шириной 680мм (нагрузка 60кг) 
✓Регулируемая по высоте верстачная опора 853мм  
✓Перфоэкран с кронштейном 1390х480х40мм (нагрузка 70кг) 
✓К-т навесных опций: две полки польших, держатель ключей и держ. отверток
✓Тележка инструментальная с 6 ящиками 
Р-р: 680_760х467х835Н мм (нагрузка на ящик 45кг) </t>
    </r>
  </si>
  <si>
    <r>
      <t>Верстак и Тележка LOFT 1500х700х1375Нмм</t>
    </r>
    <r>
      <rPr>
        <sz val="12"/>
        <rFont val="Calibri"/>
        <family val="2"/>
        <charset val="204"/>
        <scheme val="minor"/>
      </rPr>
      <t xml:space="preserve">
✓Тумба верстачная с дверцей и 2 полками 
Р-р: 500х600х853Н мм (нагрузка на полку 50кг) 
✓Столешница 1500х700х43мм. Фанера+Оцинк. Кожух 1,5мм (нагрузка 300кг) 
✓Регулируемая по высоте верстачная опора 853мм  
✓Перфоэкран с кронштейном 1390х480х40мм (нагрузка 70кг) 
✓К-т навесных опций: две полки больших, держатель ключей и держ. отверток
✓Тележка инструментальная с 6 ящиками 
Р-р: 680_760х467х835Н мм (нагрузка на ящик 45кг) 
К-т навесных опций: лоток и держ полотенца</t>
    </r>
  </si>
  <si>
    <r>
      <t>Верстак  LOFT 1900х686х1360Нмм</t>
    </r>
    <r>
      <rPr>
        <sz val="12"/>
        <rFont val="Calibri"/>
        <family val="2"/>
        <charset val="204"/>
        <scheme val="minor"/>
      </rPr>
      <t xml:space="preserve">
✓Две Тумбы верстачные с дверцей и 2 полками 
Р-р: 500х600х853Н мм (нагрузка на полку 50кг) 
✓Столешница 1900х685х29мм. МДФ+Оцинк. Кожух 1,2мм  (нагрузка 500кг) 
✓Полка и стенка шириной 680мм (нагрузка 60кг) 
✓Перфоэкран с кронштейном 1900х480х40мм (нагрузка 70кг) 
✓К-т навесных опций: две полки больших, держатели ключей, отверток и полотенца
</t>
    </r>
  </si>
  <si>
    <r>
      <t>Верстак  LOFT 1900х686х1360Нмм</t>
    </r>
    <r>
      <rPr>
        <sz val="12"/>
        <rFont val="Calibri"/>
        <family val="2"/>
        <charset val="204"/>
        <scheme val="minor"/>
      </rPr>
      <t xml:space="preserve">
✓Тумба верстачная с дверцей и 2 полками 
Р-р: 500х600х853Н мм (нагрузка на полку 50кг) 
✓Тумба верстачная с 5 ящиками 
Р-р: 500х600х853Н мм (нагрузка на ящик 45кг) 
✓Столешница 1900х685х27мм. МДФ+Оцинк. Кожух 1,2мм (нагрузка 600кг) 
✓Полка и стенка шириной 680мм (нагрузка 60кг) 
✓Перфоэкран с кронштейном 1900х480х40мм (нагрузка 70кг) 
✓К-т навесных опций: две полки больших, держатели ключей, отверток и полотенца
</t>
    </r>
  </si>
  <si>
    <r>
      <t>Верстак  LOFT 1900х686х1360Нмм</t>
    </r>
    <r>
      <rPr>
        <sz val="12"/>
        <rFont val="Calibri"/>
        <family val="2"/>
        <charset val="204"/>
        <scheme val="minor"/>
      </rPr>
      <t xml:space="preserve">
✓Две Тумбы верстачные с 5 ящиками 
Р-р: 500х600х853Н мм (нагрузка на ящик 45кг) 
✓Столешница 1900х685х29мм. МДФ+Оцинк. Кожух 1,2мм (нагрузка 750кг) 
✓Полка и стенка шириной 700мм (нагрузка 60кг) 
✓Перфоэкран с кронштейном 1900х480х40мм (нагрузка 70кг) 
✓К-т навесных опций: две полки больших, держатели ключей, отверток и полотенца
</t>
    </r>
  </si>
  <si>
    <r>
      <t>Верстак  LOFT 1500х700х1375Нмм</t>
    </r>
    <r>
      <rPr>
        <sz val="12"/>
        <rFont val="Calibri"/>
        <family val="2"/>
        <charset val="204"/>
        <scheme val="minor"/>
      </rPr>
      <t xml:space="preserve">
✓Две Тумбы верстачные с дверцей и 2 полками 
Р-р: 500х600х853Н мм (нагрузка на полку 50кг) 
✓Тумба верстачная с 5 ящиками 
Р-р: 500х600х853Н мм (нагрузка на ящик 45кг) 
✓Столешница 1500х700х43мм. Фанера+Оцинк. Кожух 1,5мм (нагрузка 800кг) 
✓Перфоэкран с кронштейном 1500х480х40мм (нагрузка 70кг) 
✓К-т навесных опций: две полки больших, держатель ключей и держ. отверток
</t>
    </r>
  </si>
  <si>
    <r>
      <t>Верстак и Тележка LOFT 2000х700х1375Нмм</t>
    </r>
    <r>
      <rPr>
        <sz val="12"/>
        <rFont val="Calibri"/>
        <family val="2"/>
        <charset val="204"/>
        <scheme val="minor"/>
      </rPr>
      <t xml:space="preserve">
✓Две Тумбы верстачные с дверцей и 2 полками 
Р-р: 500х600х853Н мм (нагрузка на полку 50кг) 
✓Тележка инструментальная с 6 ящиками 
Р-р: 680_760х467х835Н мм (нагрузка на ящик 45кг) 
✓Столешница 2000х700х43мм. Фанера+Оцинк. Кожух 1,5мм (нагрузка 500кг) 
✓Перфоэкран с кронштейном 2000х480х40мм (нагрузка 70кг) 
✓К-т навесных опций: две полки больших, держатели ключей, отверток и полотенца
</t>
    </r>
  </si>
  <si>
    <r>
      <t>Верстак и Тележка LOFT 2000х700х1375Нмм</t>
    </r>
    <r>
      <rPr>
        <sz val="12"/>
        <rFont val="Calibri"/>
        <family val="2"/>
        <charset val="204"/>
        <scheme val="minor"/>
      </rPr>
      <t xml:space="preserve">
✓Две Тумбы верстачные с дверцей и 2 полками 
Р-р: 500х600х853Н мм (нагрузка на полку 50кг) 
✓Две Тележки инструментальная с 6 ящиками 
Р-р: 680_760х467х835Н мм (нагрузка на ящик 45кг) 
✓Столешница 2000х700х43мм. Фанера+Оцинк. Кожух 1,5мм (нагрузка 500кг) 
✓Перфоэкран с кронштейном 2000х480х40мм (нагрузка 70кг) 
✓К-т навесных опций: две полки больших, держатели ключей,отверток и полотенца
</t>
    </r>
  </si>
  <si>
    <r>
      <t>Верстак  LOFT 2000х700х1375Нмм</t>
    </r>
    <r>
      <rPr>
        <sz val="12"/>
        <rFont val="Calibri"/>
        <family val="2"/>
        <charset val="204"/>
        <scheme val="minor"/>
      </rPr>
      <t xml:space="preserve">
✓Две Тумбы верстачные с дверцей и 2 полками 
Р-р: 500х600х853Н мм (нагрузка на полку 50кг) 
✓Две Тумбы верстачные с 5 ящиками 
Р-р: 500х600х853Н мм (нагрузка на ящик 45кг) 
✓Столешница 2000х700х43мм. Фанера+Оцинк. Кожух 1,5мм (нагрузка 1000кг) 
✓Перфоэкран с кронштейном 2000х480х40мм (нагрузка 70кг) 
✓К-т навесных опций: две полки больших, держатели ключей,отверток и полотенца
</t>
    </r>
  </si>
  <si>
    <r>
      <t>Верстак и 2 Тележки LOFT 3300х700х1375Нмм</t>
    </r>
    <r>
      <rPr>
        <sz val="12"/>
        <rFont val="Calibri"/>
        <family val="2"/>
        <charset val="204"/>
        <scheme val="minor"/>
      </rPr>
      <t xml:space="preserve">
✓Две Тумбы верстачные с дверцей и 2 полками 
Р-р: 500х600х853Н мм (нагрузка на полку 50кг) 
✓Две Тележки инструментальных с 6 ящиками 
Р-р: 680_760х467х835Н мм (нагрузка на ящик 45кг) 
✓Столешница 1900х685х29мм. МДФ+Оцинк. Кожух 1,2мм (нагрузка 500кг) 
✓Перфоэкран с кронштейном 1900х480х40мм (нагрузка 70кг) 
✓К-т навесных опций: две полки больших, держатели ключей,отверток и полотенца
</t>
    </r>
  </si>
  <si>
    <t>Столешница из влагостойкой фанеры 27мм, с оцинкованным кожухом 1,2мм, 1310х620х30h мм</t>
  </si>
  <si>
    <t>Столешница из влагостойкой фанеры 40мм, с оцинкованным кожухом 1,5мм, 1500х700х43h мм</t>
  </si>
  <si>
    <t>Столешница из влагостойкой фанеры 27мм, с оцинкованным кожухом 1,2 мм, 1880х620х30h мм</t>
  </si>
  <si>
    <t>Столешница из влагостойкой фанеры 40мм, с оцинкованным кожухом 1,5 мм, 2000х700х43h мм</t>
  </si>
  <si>
    <t>К-т: Экран перфорированный на 2х стойках Ш-745мм + Антресоль 735х320х430Нмм</t>
  </si>
  <si>
    <t>К-т: Экран перфорированный на 2х стойках Ш-1310мм + Антресоль 1300х320х430Нмм</t>
  </si>
  <si>
    <t>К-т: Экран перфорированный на 2х стойках Ш-1880мм + Антресоль 1870х320х430Нмм</t>
  </si>
  <si>
    <r>
      <rPr>
        <b/>
        <sz val="12"/>
        <rFont val="Calibri"/>
        <family val="2"/>
        <charset val="204"/>
        <scheme val="minor"/>
      </rPr>
      <t xml:space="preserve">Держатель инструмента универсальный
</t>
    </r>
    <r>
      <rPr>
        <sz val="12"/>
        <rFont val="Calibri"/>
        <family val="2"/>
        <charset val="204"/>
        <scheme val="minor"/>
      </rPr>
      <t>Размер (ШхГхВ): 360х40х40h мм</t>
    </r>
  </si>
  <si>
    <r>
      <rPr>
        <b/>
        <sz val="12"/>
        <rFont val="Calibri"/>
        <family val="2"/>
        <charset val="204"/>
        <scheme val="minor"/>
      </rPr>
      <t xml:space="preserve">Держатель гаечных ключей 
</t>
    </r>
    <r>
      <rPr>
        <sz val="12"/>
        <rFont val="Calibri"/>
        <family val="2"/>
        <charset val="204"/>
        <scheme val="minor"/>
      </rPr>
      <t>Размер (ШхГхВ): 60/120х35х250h мм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</si>
  <si>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Держатель для сверел 
</t>
    </r>
    <r>
      <rPr>
        <sz val="12"/>
        <rFont val="Calibri"/>
        <family val="2"/>
        <charset val="204"/>
        <scheme val="minor"/>
      </rPr>
      <t>Размер (ШхГхВ): 190х45х50h мм</t>
    </r>
  </si>
  <si>
    <r>
      <t xml:space="preserve">Держатель для шестигранников
</t>
    </r>
    <r>
      <rPr>
        <sz val="12"/>
        <rFont val="Calibri"/>
        <family val="2"/>
        <charset val="204"/>
        <scheme val="minor"/>
      </rPr>
      <t>Размер (ШхГхВ): 190х40х50h мм</t>
    </r>
  </si>
  <si>
    <r>
      <rPr>
        <b/>
        <sz val="12"/>
        <rFont val="Calibri"/>
        <family val="2"/>
        <charset val="204"/>
        <scheme val="minor"/>
      </rPr>
      <t xml:space="preserve">Держатель полотенца  
</t>
    </r>
    <r>
      <rPr>
        <sz val="12"/>
        <rFont val="Calibri"/>
        <family val="2"/>
        <charset val="204"/>
        <scheme val="minor"/>
      </rPr>
      <t xml:space="preserve">Размер (ШхГхВ): 530х180х70h мм
</t>
    </r>
  </si>
  <si>
    <r>
      <rPr>
        <b/>
        <sz val="12"/>
        <rFont val="Calibri"/>
        <family val="2"/>
        <charset val="204"/>
        <scheme val="minor"/>
      </rPr>
      <t xml:space="preserve">К-т навесных опций:     </t>
    </r>
    <r>
      <rPr>
        <sz val="12"/>
        <rFont val="Calibri"/>
        <family val="2"/>
        <charset val="204"/>
        <scheme val="minor"/>
      </rPr>
      <t xml:space="preserve">
Полка навесная для баллончиков и метизов 270х70х30-70h мм 
Полка навесная большая 560х135х10-70h мм
Держатель инструмента 360х40х40h мм
Держатель гаечных ключей 60/120х35х250h мм
Держатель для пластиковых ящиков  L-190мм (3шт)</t>
    </r>
  </si>
  <si>
    <t>LOFT.410</t>
  </si>
  <si>
    <t>LOFT.0004</t>
  </si>
  <si>
    <t>LOFT.1310</t>
  </si>
  <si>
    <r>
      <rPr>
        <b/>
        <sz val="12"/>
        <rFont val="Calibri"/>
        <family val="2"/>
        <charset val="204"/>
        <scheme val="minor"/>
      </rPr>
      <t xml:space="preserve">Тумба верстачная с дверцей и 2 полками 
</t>
    </r>
    <r>
      <rPr>
        <sz val="12"/>
        <rFont val="Calibri"/>
        <family val="2"/>
        <charset val="204"/>
        <scheme val="minor"/>
      </rPr>
      <t xml:space="preserve">Р-р: 500х600х853Н мм (нагрузка на полку 50кг) </t>
    </r>
    <r>
      <rPr>
        <b/>
        <sz val="12"/>
        <rFont val="Calibri"/>
        <family val="2"/>
        <charset val="204"/>
        <scheme val="minor"/>
      </rPr>
      <t xml:space="preserve">
Доступные цвета: 7016/</t>
    </r>
    <r>
      <rPr>
        <b/>
        <sz val="12"/>
        <color rgb="FFFF0000"/>
        <rFont val="Calibri"/>
        <family val="2"/>
        <charset val="204"/>
        <scheme val="minor"/>
      </rPr>
      <t>3000</t>
    </r>
    <r>
      <rPr>
        <b/>
        <sz val="12"/>
        <rFont val="Calibri"/>
        <family val="2"/>
        <charset val="204"/>
        <scheme val="minor"/>
      </rPr>
      <t>;  7016/</t>
    </r>
    <r>
      <rPr>
        <b/>
        <sz val="12"/>
        <color theme="1" tint="0.499984740745262"/>
        <rFont val="Calibri"/>
        <family val="2"/>
        <charset val="204"/>
        <scheme val="minor"/>
      </rPr>
      <t>9007</t>
    </r>
    <r>
      <rPr>
        <b/>
        <sz val="12"/>
        <rFont val="Calibri"/>
        <family val="2"/>
        <charset val="204"/>
        <scheme val="minor"/>
      </rPr>
      <t>;  7016/</t>
    </r>
    <r>
      <rPr>
        <b/>
        <sz val="12"/>
        <color rgb="FF3333FF"/>
        <rFont val="Calibri"/>
        <family val="2"/>
        <charset val="204"/>
        <scheme val="minor"/>
      </rPr>
      <t>5015</t>
    </r>
    <r>
      <rPr>
        <sz val="12"/>
        <rFont val="Calibri"/>
        <family val="2"/>
        <charset val="204"/>
        <scheme val="minor"/>
      </rPr>
      <t xml:space="preserve">    
</t>
    </r>
    <r>
      <rPr>
        <b/>
        <sz val="12"/>
        <rFont val="Calibri"/>
        <family val="2"/>
        <charset val="204"/>
        <scheme val="minor"/>
      </rPr>
      <t xml:space="preserve">Вес: 23 кг, V-0,3 куб.   </t>
    </r>
    <r>
      <rPr>
        <sz val="12"/>
        <rFont val="Calibri"/>
        <family val="2"/>
        <charset val="204"/>
        <scheme val="minor"/>
      </rPr>
      <t xml:space="preserve">          </t>
    </r>
  </si>
  <si>
    <r>
      <rPr>
        <b/>
        <sz val="12"/>
        <rFont val="Calibri"/>
        <family val="2"/>
        <charset val="204"/>
        <scheme val="minor"/>
      </rPr>
      <t xml:space="preserve">Тумба верстачная с 5 ящиками 
</t>
    </r>
    <r>
      <rPr>
        <sz val="12"/>
        <rFont val="Calibri"/>
        <family val="2"/>
        <charset val="204"/>
        <scheme val="minor"/>
      </rPr>
      <t xml:space="preserve">Р-р: 500х600х853Н мм (нагрузка на ящ 45кг) </t>
    </r>
    <r>
      <rPr>
        <b/>
        <sz val="12"/>
        <rFont val="Calibri"/>
        <family val="2"/>
        <charset val="204"/>
        <scheme val="minor"/>
      </rPr>
      <t xml:space="preserve">
Доступные цвета: 7016/</t>
    </r>
    <r>
      <rPr>
        <b/>
        <sz val="12"/>
        <color rgb="FFFF0000"/>
        <rFont val="Calibri"/>
        <family val="2"/>
        <charset val="204"/>
        <scheme val="minor"/>
      </rPr>
      <t>3000</t>
    </r>
    <r>
      <rPr>
        <b/>
        <sz val="12"/>
        <rFont val="Calibri"/>
        <family val="2"/>
        <charset val="204"/>
        <scheme val="minor"/>
      </rPr>
      <t>;  7016/</t>
    </r>
    <r>
      <rPr>
        <b/>
        <sz val="12"/>
        <color theme="1" tint="0.499984740745262"/>
        <rFont val="Calibri"/>
        <family val="2"/>
        <charset val="204"/>
        <scheme val="minor"/>
      </rPr>
      <t>9007</t>
    </r>
    <r>
      <rPr>
        <b/>
        <sz val="12"/>
        <rFont val="Calibri"/>
        <family val="2"/>
        <charset val="204"/>
        <scheme val="minor"/>
      </rPr>
      <t>;  7016/</t>
    </r>
    <r>
      <rPr>
        <b/>
        <sz val="12"/>
        <color rgb="FF3333FF"/>
        <rFont val="Calibri"/>
        <family val="2"/>
        <charset val="204"/>
        <scheme val="minor"/>
      </rPr>
      <t>5015</t>
    </r>
    <r>
      <rPr>
        <sz val="12"/>
        <rFont val="Calibri"/>
        <family val="2"/>
        <charset val="204"/>
        <scheme val="minor"/>
      </rPr>
      <t xml:space="preserve"> 
</t>
    </r>
    <r>
      <rPr>
        <b/>
        <sz val="12"/>
        <rFont val="Calibri"/>
        <family val="2"/>
        <charset val="204"/>
        <scheme val="minor"/>
      </rPr>
      <t xml:space="preserve">Вес: 40 кг, V-0,3 куб.  </t>
    </r>
    <r>
      <rPr>
        <sz val="12"/>
        <rFont val="Calibri"/>
        <family val="2"/>
        <charset val="204"/>
        <scheme val="minor"/>
      </rPr>
      <t xml:space="preserve">            </t>
    </r>
  </si>
  <si>
    <r>
      <rPr>
        <b/>
        <sz val="12"/>
        <rFont val="Calibri"/>
        <family val="2"/>
        <charset val="204"/>
        <scheme val="minor"/>
      </rPr>
      <t xml:space="preserve">Тележка инструментальная с 6 ящиками 
</t>
    </r>
    <r>
      <rPr>
        <sz val="12"/>
        <rFont val="Calibri"/>
        <family val="2"/>
        <charset val="204"/>
        <scheme val="minor"/>
      </rPr>
      <t xml:space="preserve">Р-р: 680_760х467х835Н мм (нагрузка на ящик 45кг) 
Колеса Д-100мм (нагрузка на тележку 300кг)   
</t>
    </r>
    <r>
      <rPr>
        <b/>
        <sz val="12"/>
        <rFont val="Calibri"/>
        <family val="2"/>
        <charset val="204"/>
        <scheme val="minor"/>
      </rPr>
      <t>Доступные цвета: 7016/</t>
    </r>
    <r>
      <rPr>
        <b/>
        <sz val="12"/>
        <color rgb="FFFF0000"/>
        <rFont val="Calibri"/>
        <family val="2"/>
        <charset val="204"/>
        <scheme val="minor"/>
      </rPr>
      <t>3000</t>
    </r>
    <r>
      <rPr>
        <b/>
        <sz val="12"/>
        <rFont val="Calibri"/>
        <family val="2"/>
        <charset val="204"/>
        <scheme val="minor"/>
      </rPr>
      <t>;  7016</t>
    </r>
    <r>
      <rPr>
        <b/>
        <sz val="12"/>
        <color theme="1" tint="0.499984740745262"/>
        <rFont val="Calibri"/>
        <family val="2"/>
        <charset val="204"/>
        <scheme val="minor"/>
      </rPr>
      <t>/9007</t>
    </r>
    <r>
      <rPr>
        <b/>
        <sz val="12"/>
        <rFont val="Calibri"/>
        <family val="2"/>
        <charset val="204"/>
        <scheme val="minor"/>
      </rPr>
      <t>;  7016/</t>
    </r>
    <r>
      <rPr>
        <b/>
        <sz val="12"/>
        <color rgb="FF3333FF"/>
        <rFont val="Calibri"/>
        <family val="2"/>
        <charset val="204"/>
        <scheme val="minor"/>
      </rPr>
      <t>5015</t>
    </r>
    <r>
      <rPr>
        <b/>
        <sz val="12"/>
        <rFont val="Calibri"/>
        <family val="2"/>
        <charset val="204"/>
        <scheme val="minor"/>
      </rPr>
      <t xml:space="preserve"> 
Вес: 44 кг, V-0,3 куб.   </t>
    </r>
    <r>
      <rPr>
        <sz val="12"/>
        <rFont val="Calibri"/>
        <family val="2"/>
        <charset val="204"/>
        <scheme val="minor"/>
      </rPr>
      <t xml:space="preserve">              </t>
    </r>
  </si>
  <si>
    <r>
      <rPr>
        <b/>
        <sz val="12"/>
        <rFont val="Calibri"/>
        <family val="2"/>
        <charset val="204"/>
        <scheme val="minor"/>
      </rPr>
      <t xml:space="preserve">Полка и стенка шириной 700мм </t>
    </r>
    <r>
      <rPr>
        <sz val="12"/>
        <rFont val="Calibri"/>
        <family val="2"/>
        <charset val="204"/>
        <scheme val="minor"/>
      </rPr>
      <t xml:space="preserve">(нагрузка 60кг) 
</t>
    </r>
    <r>
      <rPr>
        <b/>
        <sz val="12"/>
        <rFont val="Calibri"/>
        <family val="2"/>
        <charset val="204"/>
        <scheme val="minor"/>
      </rPr>
      <t>Вес: 4 кг, V-0,02 куб</t>
    </r>
  </si>
  <si>
    <t xml:space="preserve">Регулируемая по высоте верстачная опора 853-860мм  
Вес: 9 кг, V-0,09 куб.   </t>
  </si>
  <si>
    <t>Столешница 1390х685х29мм. МДФ 25мм+Оцинк. кожух 1,2мм   
Вес: 27,5 кг, V-0,05 куб.</t>
  </si>
  <si>
    <t>Столешница 1500х700х43мм. Фанера ФСФ 40мм+Оцинк. кожух 1,5мм   
Вес: 28 кг, V-0,05 куб.</t>
  </si>
  <si>
    <t>Столешница 1900х685х29мм. МДФ 25мм+Оцинк. кожух 1,2мм  
Вес: 40 кг, V-0,07 куб.</t>
  </si>
  <si>
    <t>Столешница 2000х700х43мм. Фанера ФСФ 40мм+Оцинк. кожух 1,5мм   
Вес: 41 кг, V-0,07 куб.</t>
  </si>
  <si>
    <t>Перфоэкран с кронштейном 1390х480х40мм. Вес: 7 кг, V-0,04 куб.</t>
  </si>
  <si>
    <t>Перфоэкран с кронштейном 1500х480х40мм. Вес: 8,5 кг, V-0,06 куб.</t>
  </si>
  <si>
    <t>Перфоэкран с кронштейном 1900х480х40мм. Вес: 11 кг, V-0,08 куб.</t>
  </si>
  <si>
    <t>Перфоэкран с кронштейном 2000х480х40мм. Вес: 11,5 кг, V-0,09 куб.</t>
  </si>
  <si>
    <t>ПРАЙС ЛИСТ
ИЮНЬ 2022</t>
  </si>
  <si>
    <t>ПРАЙС ЛИСТ
ИЮНЬ 2022</t>
  </si>
  <si>
    <r>
      <t>Верстак и Тележка LOFT 1390х690х1360Нмм</t>
    </r>
    <r>
      <rPr>
        <sz val="12"/>
        <rFont val="Calibri"/>
        <family val="2"/>
        <charset val="204"/>
        <scheme val="minor"/>
      </rPr>
      <t xml:space="preserve">
✓Тумба верстачная с дверцей и 2 полками 
Р-р: 500х600х853Н мм (нагрузка на полку 50кг) 
✓Столешница 1390х685х29мм. МДФ+Оцинк. Кожух 1,2мм (нагрузка 300кг) 
✓Регулируемая по высоте верстачная опора 853мм  
✓Перфоэкран с кронштейном 1390х480х40мм (нагрузка 70кг) 
✓К-т навесных опций: две полки больших, держатель ключей и держ. отверток
✓Тележка инструментальная с 6 ящиками 
Р-р: 680_760х467х835Н мм (нагрузка на ящик 45кг) 
К-т навесных опций: лоток и держ полотенца</t>
    </r>
  </si>
  <si>
    <r>
      <rPr>
        <sz val="16"/>
        <color indexed="60"/>
        <rFont val="Calibri"/>
        <family val="2"/>
        <charset val="204"/>
        <scheme val="minor"/>
      </rPr>
      <t xml:space="preserve"> </t>
    </r>
    <r>
      <rPr>
        <sz val="16"/>
        <color indexed="10"/>
        <rFont val="Calibri"/>
        <family val="2"/>
        <charset val="204"/>
        <scheme val="minor"/>
      </rPr>
      <t xml:space="preserve">
</t>
    </r>
    <r>
      <rPr>
        <b/>
        <sz val="16"/>
        <color indexed="10"/>
        <rFont val="Calibri"/>
        <family val="2"/>
        <charset val="204"/>
        <scheme val="minor"/>
      </rPr>
      <t>ГОТОВЫЕ РЕШЕНИЯ для АВТОСЕРВИСА И МАСТЕРСКОЙ</t>
    </r>
    <r>
      <rPr>
        <b/>
        <sz val="16"/>
        <color rgb="FFFF0000"/>
        <rFont val="Calibri"/>
        <family val="2"/>
        <charset val="204"/>
        <scheme val="minor"/>
      </rPr>
      <t xml:space="preserve"> </t>
    </r>
    <r>
      <rPr>
        <b/>
        <sz val="18"/>
        <color rgb="FFFF0000"/>
        <rFont val="Calibri"/>
        <family val="2"/>
        <charset val="204"/>
        <scheme val="minor"/>
      </rPr>
      <t xml:space="preserve"> "LOFT_Collection" </t>
    </r>
    <r>
      <rPr>
        <b/>
        <sz val="16"/>
        <color indexed="10"/>
        <rFont val="Calibri"/>
        <family val="2"/>
        <charset val="204"/>
        <scheme val="minor"/>
      </rPr>
      <t xml:space="preserve">
</t>
    </r>
    <r>
      <rPr>
        <b/>
        <i/>
        <sz val="16"/>
        <rFont val="Calibri"/>
        <family val="2"/>
        <charset val="204"/>
        <scheme val="minor"/>
      </rPr>
      <t>«Современный Автосервис требует эффективности в использовании общих пространств»</t>
    </r>
    <r>
      <rPr>
        <b/>
        <sz val="16"/>
        <color indexed="10"/>
        <rFont val="Calibri"/>
        <family val="2"/>
        <charset val="204"/>
        <scheme val="minor"/>
      </rPr>
      <t xml:space="preserve">
</t>
    </r>
    <r>
      <rPr>
        <b/>
        <sz val="16"/>
        <rFont val="Calibri"/>
        <family val="2"/>
        <charset val="204"/>
        <scheme val="minor"/>
      </rPr>
      <t xml:space="preserve">
</t>
    </r>
    <r>
      <rPr>
        <b/>
        <sz val="12"/>
        <rFont val="Calibri"/>
        <family val="2"/>
        <charset val="204"/>
        <scheme val="minor"/>
      </rPr>
      <t>Изготовлены  согласно:  
ГОСТ Р 58863-2020 "Столы производственные, Верстаки металлические" 
ГОСТ Р 58865-2020 "Тумбы инструментальные из металла" 
Доступные цвета: 7016/</t>
    </r>
    <r>
      <rPr>
        <b/>
        <sz val="12"/>
        <color rgb="FFFF0000"/>
        <rFont val="Calibri"/>
        <family val="2"/>
        <charset val="204"/>
        <scheme val="minor"/>
      </rPr>
      <t>3000</t>
    </r>
    <r>
      <rPr>
        <b/>
        <sz val="12"/>
        <rFont val="Calibri"/>
        <family val="2"/>
        <charset val="204"/>
        <scheme val="minor"/>
      </rPr>
      <t>;   7016/</t>
    </r>
    <r>
      <rPr>
        <b/>
        <sz val="12"/>
        <color theme="1" tint="0.499984740745262"/>
        <rFont val="Calibri"/>
        <family val="2"/>
        <charset val="204"/>
        <scheme val="minor"/>
      </rPr>
      <t>9007</t>
    </r>
    <r>
      <rPr>
        <b/>
        <sz val="12"/>
        <rFont val="Calibri"/>
        <family val="2"/>
        <charset val="204"/>
        <scheme val="minor"/>
      </rPr>
      <t>;  7016/</t>
    </r>
    <r>
      <rPr>
        <b/>
        <sz val="12"/>
        <color rgb="FF3333FF"/>
        <rFont val="Calibri"/>
        <family val="2"/>
        <charset val="204"/>
        <scheme val="minor"/>
      </rPr>
      <t>5015</t>
    </r>
  </si>
  <si>
    <r>
      <rPr>
        <sz val="16"/>
        <color indexed="60"/>
        <rFont val="Arial Nova"/>
        <family val="2"/>
        <charset val="204"/>
      </rPr>
      <t xml:space="preserve"> </t>
    </r>
    <r>
      <rPr>
        <sz val="16"/>
        <color indexed="10"/>
        <rFont val="Arial Nova"/>
        <family val="2"/>
        <charset val="204"/>
      </rPr>
      <t xml:space="preserve">
</t>
    </r>
    <r>
      <rPr>
        <b/>
        <sz val="16"/>
        <color indexed="10"/>
        <rFont val="Arial Nova"/>
        <family val="2"/>
        <charset val="204"/>
      </rPr>
      <t xml:space="preserve">ГОТОВЫЕ РЕШЕНИЯ для ГАРАЖА И МАСТЕРСКОЙ "LOFT_Collection" </t>
    </r>
    <r>
      <rPr>
        <b/>
        <u/>
        <sz val="16"/>
        <color indexed="10"/>
        <rFont val="Arial Nova"/>
        <family val="2"/>
        <charset val="204"/>
      </rPr>
      <t>Men's kitchen</t>
    </r>
    <r>
      <rPr>
        <b/>
        <sz val="16"/>
        <rFont val="Arial Nova"/>
        <family val="2"/>
        <charset val="204"/>
      </rPr>
      <t xml:space="preserve">
</t>
    </r>
    <r>
      <rPr>
        <b/>
        <sz val="12"/>
        <rFont val="Arial Nova"/>
        <family val="2"/>
        <charset val="204"/>
      </rPr>
      <t xml:space="preserve">Изготовлены согласно:  
ГОСТ Р 58863-2020 "Столы производственные, Верстаки металлические" класс - L
ГОСТ Р 58865-2020 "Тумбы инструментальные из металла" класс - М
</t>
    </r>
  </si>
  <si>
    <r>
      <t xml:space="preserve">Цены указаны в стандартных цветах Ral:         </t>
    </r>
    <r>
      <rPr>
        <b/>
        <sz val="12"/>
        <rFont val="Arial Nova"/>
        <family val="2"/>
        <charset val="204"/>
      </rPr>
      <t xml:space="preserve">Корпус:  7016_темный графит;     Фасады: </t>
    </r>
    <r>
      <rPr>
        <sz val="12"/>
        <rFont val="Arial Nova"/>
        <family val="2"/>
        <charset val="204"/>
      </rPr>
      <t xml:space="preserve"> </t>
    </r>
    <r>
      <rPr>
        <b/>
        <sz val="12"/>
        <color rgb="FFFF0000"/>
        <rFont val="Arial Nova"/>
        <family val="2"/>
        <charset val="204"/>
      </rPr>
      <t>3000_красный;</t>
    </r>
    <r>
      <rPr>
        <b/>
        <sz val="12"/>
        <rFont val="Arial Nova"/>
        <family val="2"/>
        <charset val="204"/>
      </rPr>
      <t xml:space="preserve">  </t>
    </r>
    <r>
      <rPr>
        <b/>
        <sz val="12"/>
        <color rgb="FF3333FF"/>
        <rFont val="Arial Nova"/>
        <family val="2"/>
        <charset val="204"/>
      </rPr>
      <t>5015_синий;</t>
    </r>
    <r>
      <rPr>
        <b/>
        <sz val="12"/>
        <color rgb="FF0000CC"/>
        <rFont val="Arial Nova"/>
        <family val="2"/>
        <charset val="204"/>
      </rPr>
      <t xml:space="preserve"> </t>
    </r>
    <r>
      <rPr>
        <b/>
        <sz val="12"/>
        <rFont val="Arial Nova"/>
        <family val="2"/>
        <charset val="204"/>
      </rPr>
      <t xml:space="preserve">  </t>
    </r>
    <r>
      <rPr>
        <b/>
        <sz val="12"/>
        <color theme="1" tint="0.499984740745262"/>
        <rFont val="Arial Nova"/>
        <family val="2"/>
        <charset val="204"/>
      </rPr>
      <t>9007_ серый металлик</t>
    </r>
    <r>
      <rPr>
        <sz val="12"/>
        <color theme="1" tint="0.499984740745262"/>
        <rFont val="Arial Nova"/>
        <family val="2"/>
        <charset val="204"/>
      </rPr>
      <t xml:space="preserve"> 
                                                </t>
    </r>
  </si>
  <si>
    <r>
      <t xml:space="preserve">Комплект мебели - LOFT.50-01 
  </t>
    </r>
    <r>
      <rPr>
        <sz val="14"/>
        <rFont val="Arial Nova"/>
        <family val="2"/>
        <charset val="204"/>
      </rPr>
      <t>Р-р: (ШхГхВ) 5000 х 640 х 1985_2085_2185Нмм
_Шкаф (2шт)
_6 тумб (2 с 5 ящиками и 4 с дверцей)
_2 столешницы 1500мм, массив Ясеня, Дуб
_Перфоэкран+Антресоль (4шт)
_К-т навесных опций и Набор Крючков
_К-т из 4х хромированных опор (устанавливаются самостоятельно)</t>
    </r>
  </si>
  <si>
    <r>
      <t xml:space="preserve">Комплект мебели - LOFT.50-02  
</t>
    </r>
    <r>
      <rPr>
        <sz val="14"/>
        <rFont val="Arial Nova"/>
        <family val="2"/>
        <charset val="204"/>
      </rPr>
      <t>Р-р: (ШхГхВ) 5000 х 700 х 1985_2085_2185Нмм
_Шкаф (2шт)
_4 тумбы с дверцей
_2 Тележки подкатные с 6 ящиками
_2 столешницы 1500мм 
_Перфоэкран+Антресоль (4шт)
_К-т навесных опций и Набор Крючков
_К-т из 4х хромированных опор (устанавливаются самостоятельно)</t>
    </r>
  </si>
  <si>
    <r>
      <t xml:space="preserve">Комплект мебели - LOFT.50-03  
</t>
    </r>
    <r>
      <rPr>
        <sz val="14"/>
        <rFont val="Arial Nova"/>
        <family val="2"/>
        <charset val="204"/>
      </rPr>
      <t>Р-р: (ШхГхВ) 5000 х 700 х  1985_2085_2185Нмм
_Шкаф (2шт)
_2 тумбы с дверцей и 1 опора
_2 Тележки подкатные с 6 ящиками
_Перфоэкран+Антресоль (4шт)
_К-т навесных опций и Набор Крючков
_К-т из 4х хромированных опор (устанавливаются самостоятельно, вместо пандуса)</t>
    </r>
  </si>
  <si>
    <r>
      <t xml:space="preserve">Комплект мебели - LOFT.30-01  </t>
    </r>
    <r>
      <rPr>
        <sz val="14"/>
        <rFont val="Arial Nova"/>
        <family val="2"/>
        <charset val="204"/>
      </rPr>
      <t xml:space="preserve"> 
 Р-р: (ШхГхВ) 2880 х 650 х 2000_2085_2185Нмм
_Стеллаж 6 полок (2шт)
_2 тумбы с дверцей 
_Столешница 1880мм 
_Перфоэкран+Антресоль двойная (1шт)
_К-т навесных опций и Набор Крючков
!!!! Тумбы установлены на пандусы (ножки по желанию, но не исключить качение)</t>
    </r>
  </si>
  <si>
    <r>
      <t xml:space="preserve">Комплект мебели - LOFT.45-01  </t>
    </r>
    <r>
      <rPr>
        <sz val="14"/>
        <rFont val="Arial Nova"/>
        <family val="2"/>
        <charset val="204"/>
      </rPr>
      <t xml:space="preserve"> 
 Р-р: (ШхГхВ) 4550 х 620_1050 х  2000_2085_2185Нмм
_Стеллаж 4 полки
_Стеллаж 4 полки и траверсы
_6 тумб с дверцей
_2 столешницы 1500мм цинк или Дерево
_Перфоэкран+Антресоль (4шт)
_К-т навесных опций и Набор Крючков
_К-т из 4х хромированных опор (устанавливаются самостоятельно, вместо пандуса)</t>
    </r>
  </si>
  <si>
    <r>
      <t xml:space="preserve">Комплект мебели - LOFT.46-01   
</t>
    </r>
    <r>
      <rPr>
        <sz val="14"/>
        <rFont val="Arial Nova"/>
        <family val="2"/>
        <charset val="204"/>
      </rPr>
      <t>Р-р: (ШхГхВ) 4620 х 620 х  2050_2085_2185Нмм
_Шкаф
_Стеллаж_4 полки
_5 тумб (1 с 5 ящиками и 4 с дверцей)
_2 столешницы 1310мм 
_Перфоэкран+Антресоль (2шт)
_К-т навесных опций и Набор Крючков
_К-т из 4х хромированных опор (устанавливаются самостоятельно, вместо пандуса)</t>
    </r>
  </si>
  <si>
    <r>
      <t xml:space="preserve">Комплект мебели - LOFT.36-01  </t>
    </r>
    <r>
      <rPr>
        <sz val="14"/>
        <rFont val="Arial Nova"/>
        <family val="2"/>
        <charset val="204"/>
      </rPr>
      <t xml:space="preserve"> 
Р-р: (ШхГхВ) 3620х 620 х 2050_2085_2185Нмм
_Шкаф
_2 тумбы с 5 ящиками и 1 опора 
_2 столешницы 1310мм
_Перфоэкран+Антресоль (2шт)
_К-т навесных опций и Набор Крючков
!!!! Тумбы установлены на пандусы (ножки по желанию, но не исключить качение)</t>
    </r>
  </si>
  <si>
    <r>
      <t xml:space="preserve">Комплект мебели - LOFT.15-02  
</t>
    </r>
    <r>
      <rPr>
        <sz val="14"/>
        <rFont val="Arial Nova"/>
        <family val="2"/>
        <charset val="204"/>
      </rPr>
      <t xml:space="preserve">Р-р: (ШхГхВ) 1500 х 745х 1990_2090_2190Нмм
_ Тумба с дверцей и 1 опора
_ Столешница 1500х700х44мм (фанера ФСФ 40мм с Оц кожухом 1,5мм)
_ Тележка подкатная с 6 ящиками
_ Перфоэкран+Антресоль (2шт)
_К-т навесных опций и Набор Крючков
</t>
    </r>
  </si>
  <si>
    <r>
      <t xml:space="preserve">Комплект мебели - LOFT.30-02 
</t>
    </r>
    <r>
      <rPr>
        <sz val="14"/>
        <rFont val="Arial Nova"/>
        <family val="2"/>
        <charset val="204"/>
      </rPr>
      <t>Р-р: (ШхГхВ) 3000 х 620 х  1985_2085_2185Нмм
_2 тумбы с дверцей и 1 опора
_2 Тележки подкатные с 6 ящиками
_Перфоэкран+Антресоль (4шт)
_К-т навесных опций и Набор Крючков
_К-т из 4х хромированных опор (устанавливаются самостоятельно, вместо пандуса)</t>
    </r>
  </si>
  <si>
    <r>
      <t xml:space="preserve">Комплект мебели - YORK.49-01 
 </t>
    </r>
    <r>
      <rPr>
        <sz val="14"/>
        <rFont val="Arial Nova"/>
        <family val="2"/>
        <charset val="204"/>
      </rPr>
      <t>Р-р: (ШхГхВ) 4900 х 620 х 2050Нмм
_Шкаф с 4 регулируемыми полками и пандусом (3шт)
_Верстак с регулируемыми опорами и Столешницей 1880х600х40мм из массива Ясеня
_Тумба с 2 ящиками и нишей с дверцей (3шт)
_К-т: Экран перфорированный на 2х стойках Ш-1880мм + Антресоль 1870х320х430Нмм
_К-т навесных опций и Набор Крючков</t>
    </r>
    <r>
      <rPr>
        <b/>
        <sz val="14"/>
        <rFont val="Arial Nova"/>
        <family val="2"/>
        <charset val="204"/>
      </rPr>
      <t xml:space="preserve">
</t>
    </r>
    <r>
      <rPr>
        <sz val="14"/>
        <rFont val="Arial Nova"/>
        <family val="2"/>
        <charset val="204"/>
      </rPr>
      <t>_цвет 7016_темный графит</t>
    </r>
  </si>
  <si>
    <r>
      <t xml:space="preserve">Комплект мебели - LOFT.26-01 
  </t>
    </r>
    <r>
      <rPr>
        <sz val="14"/>
        <rFont val="Arial Nova"/>
        <family val="2"/>
        <charset val="204"/>
      </rPr>
      <t xml:space="preserve">Р-р: (ШхГхВ) 2600 х 620 х 1985_2085_2185Нмм
_5 тумб (3 с 5 ящиками и 2 с дверцей)
_1 столешница 2600мм, массив Ясеня, Дуб
_Перфоэкран+Антресоль (2шт)
</t>
    </r>
    <r>
      <rPr>
        <sz val="14"/>
        <color rgb="FFFF0000"/>
        <rFont val="Arial Nova"/>
        <family val="2"/>
        <charset val="204"/>
      </rPr>
      <t xml:space="preserve">_Врезная раковина со смесителем и сифоном ( Заказывается и считается отдельно)
</t>
    </r>
    <r>
      <rPr>
        <b/>
        <sz val="14"/>
        <color rgb="FFFF0000"/>
        <rFont val="Arial Nova"/>
        <family val="2"/>
        <charset val="204"/>
      </rPr>
      <t>Защищено!! Патентом на полезную модель</t>
    </r>
    <r>
      <rPr>
        <sz val="14"/>
        <rFont val="Arial Nova"/>
        <family val="2"/>
        <charset val="204"/>
      </rPr>
      <t xml:space="preserve">
</t>
    </r>
  </si>
  <si>
    <r>
      <t xml:space="preserve">Комплект мебели - YORK.15-01   
</t>
    </r>
    <r>
      <rPr>
        <b/>
        <sz val="14"/>
        <color rgb="FFFF0000"/>
        <rFont val="Arial Nova"/>
        <family val="2"/>
        <charset val="204"/>
      </rPr>
      <t>Защищено!! Патентом на полезную модель</t>
    </r>
    <r>
      <rPr>
        <b/>
        <sz val="14"/>
        <rFont val="Arial Nova"/>
        <family val="2"/>
        <charset val="204"/>
      </rPr>
      <t xml:space="preserve">
</t>
    </r>
    <r>
      <rPr>
        <sz val="14"/>
        <rFont val="Arial Nova"/>
        <family val="2"/>
        <charset val="204"/>
      </rPr>
      <t>Р-р: (ШхГхВ) 1500 х 620 х  1990_2090_2190Нмм
_2 тумбы с дверцей и двумя полками
_1 тумба с 5 ящиками исп. Ясень
_Столешница массив Ясень 1500х600х40мм 
_Перфоэкран + Антресоль (2шт)
_К-т навесных опций и Набор Крючков</t>
    </r>
  </si>
  <si>
    <r>
      <t xml:space="preserve">LOFT.15B-5b5b Стол рабочий "YORK" 1900 х 620 х 893Нмм (без пандуса Н-790мм)
</t>
    </r>
    <r>
      <rPr>
        <sz val="14"/>
        <rFont val="Arial Nova"/>
        <family val="2"/>
        <charset val="204"/>
      </rPr>
      <t xml:space="preserve">Нагрузка на стол 1500кг. Нагрузка на ящ 50кг.
✓Две Тумбы с 5 ящиками. Р-р: 500х600х853Н мм (высота без пандуса 750мм)
Ящики с декоративным фасадом - массив Ясень с масленой пропиткой
✓Столешница 1500х600х40мм - массив Ясень с масленой пропиткой
</t>
    </r>
    <r>
      <rPr>
        <b/>
        <sz val="14"/>
        <color rgb="FFFF0000"/>
        <rFont val="Arial Nova"/>
        <family val="2"/>
        <charset val="204"/>
      </rPr>
      <t xml:space="preserve">Защищено!! Патентом на полезную модель  </t>
    </r>
  </si>
  <si>
    <r>
      <t xml:space="preserve">LOFT.19B-5b5b Стол рабочий "YORK" 1900 х 620 х 893Нмм (без пандуса Н-790мм)
</t>
    </r>
    <r>
      <rPr>
        <sz val="14"/>
        <rFont val="Arial Nova"/>
        <family val="2"/>
        <charset val="204"/>
      </rPr>
      <t xml:space="preserve">Нагрузка на стол 1500кг. Нагрузка на ящик 50кг. 
✓Две Тумбы с 5 ящиками. Р-р: 500х600х853Н мм (высота без пандуса 750мм)
Ящики с декоративным фасадом - массив Ясень с масленой пропиткой
✓Столешница 1900х600х40мм - массив Ясень с масленой пропиткой  
</t>
    </r>
    <r>
      <rPr>
        <b/>
        <sz val="14"/>
        <color rgb="FFFF0000"/>
        <rFont val="Arial Nova"/>
        <family val="2"/>
        <charset val="204"/>
      </rPr>
      <t xml:space="preserve">Защищено!! Патентом на полезную модель  </t>
    </r>
  </si>
  <si>
    <r>
      <t xml:space="preserve">LOFT.06B-5b Тумба "YORK" 565 х 700 х 893Нмм (без пандуса Н-790мм)
</t>
    </r>
    <r>
      <rPr>
        <sz val="14"/>
        <rFont val="Arial Nova"/>
        <family val="2"/>
        <charset val="204"/>
      </rPr>
      <t xml:space="preserve">Нагрузка на Тумбу 750кг. Нагрузка на ящик 50кг.
Тумба с 5 ящиками. Р-р: 500х600х853Н мм (высота без пандуса 750мм)
Ящики с декоративным фасадом - массив Ясеньь с масленой пропиткой
✓Столешница 565х700х40мм - массив Ясень с масленой пропиткой  
</t>
    </r>
    <r>
      <rPr>
        <b/>
        <sz val="14"/>
        <color rgb="FFFF0000"/>
        <rFont val="Arial Nova"/>
        <family val="2"/>
        <charset val="204"/>
      </rPr>
      <t xml:space="preserve">Защищено!! Патентом на полезную модель  </t>
    </r>
  </si>
  <si>
    <r>
      <rPr>
        <b/>
        <sz val="12"/>
        <rFont val="Arial Nova"/>
        <family val="2"/>
        <charset val="204"/>
      </rPr>
      <t>Шкаф-Стеллаж с распашными дверцами и ригельным замком 1000х500х2050h мм</t>
    </r>
    <r>
      <rPr>
        <sz val="12"/>
        <rFont val="Arial Nova"/>
        <family val="2"/>
        <charset val="204"/>
      </rPr>
      <t xml:space="preserve">
- 4 регулируемые по высоте полки. Нагрузка на полку до 150кг. Нагрузка на шкаф: 1500кг.  
- Пандус декоративный (транспортировочный) высотой - 100мм. </t>
    </r>
    <r>
      <rPr>
        <b/>
        <sz val="12"/>
        <rFont val="Arial Nova"/>
        <family val="2"/>
        <charset val="204"/>
      </rPr>
      <t xml:space="preserve">Вес: 94 кг., V-1,505 куб.   </t>
    </r>
    <r>
      <rPr>
        <sz val="12"/>
        <rFont val="Arial Nova"/>
        <family val="2"/>
        <charset val="204"/>
      </rPr>
      <t xml:space="preserve">                   </t>
    </r>
  </si>
  <si>
    <r>
      <rPr>
        <b/>
        <sz val="12"/>
        <rFont val="Arial Nova"/>
        <family val="2"/>
        <charset val="204"/>
      </rPr>
      <t xml:space="preserve">Стеллаж с 4 полками 1000х500х1950h мм
</t>
    </r>
    <r>
      <rPr>
        <sz val="12"/>
        <rFont val="Arial Nova"/>
        <family val="2"/>
        <charset val="204"/>
      </rPr>
      <t xml:space="preserve">- 4 регулируемые по высоте полки. Нагрузка на полку до 100кг. Нагрузка на стеллаж: 900кг.     </t>
    </r>
    <r>
      <rPr>
        <b/>
        <sz val="12"/>
        <rFont val="Arial Nova"/>
        <family val="2"/>
        <charset val="204"/>
      </rPr>
      <t xml:space="preserve">  
</t>
    </r>
    <r>
      <rPr>
        <sz val="12"/>
        <rFont val="Arial Nova"/>
        <family val="2"/>
        <charset val="204"/>
      </rPr>
      <t xml:space="preserve">- 2 поперечные траверсы под установку автомобильных шин                              </t>
    </r>
  </si>
  <si>
    <r>
      <rPr>
        <b/>
        <sz val="12"/>
        <rFont val="Arial Nova"/>
        <family val="2"/>
        <charset val="204"/>
      </rPr>
      <t>Стеллаж с 4 полками 1000х500х1950h мм</t>
    </r>
    <r>
      <rPr>
        <sz val="12"/>
        <rFont val="Arial Nova"/>
        <family val="2"/>
        <charset val="204"/>
      </rPr>
      <t xml:space="preserve">
- 4 регулируемые по высоте полки. Нагрузка на полку до 100кг. Нагрузка на стеллаж: 900кг.                            </t>
    </r>
  </si>
  <si>
    <r>
      <rPr>
        <b/>
        <sz val="12"/>
        <rFont val="Arial Nova"/>
        <family val="2"/>
        <charset val="204"/>
      </rPr>
      <t>Тумба верстачная с дверцей и замком 500х600х820 / на ножках 850h мм</t>
    </r>
    <r>
      <rPr>
        <sz val="12"/>
        <rFont val="Arial Nova"/>
        <family val="2"/>
        <charset val="204"/>
      </rPr>
      <t xml:space="preserve">
- 2 полки. Нагрузка на полку до 40 кг.
- 4 хромированные ножки 100мм </t>
    </r>
    <r>
      <rPr>
        <sz val="12"/>
        <color rgb="FFFF0000"/>
        <rFont val="Arial Nova"/>
        <family val="2"/>
        <charset val="204"/>
      </rPr>
      <t xml:space="preserve">(Приобретаются отдельно и устанавливаются вместо пандуса) </t>
    </r>
    <r>
      <rPr>
        <sz val="12"/>
        <rFont val="Arial Nova"/>
        <family val="2"/>
        <charset val="204"/>
      </rPr>
      <t xml:space="preserve">
Нагрузка на тумбу: с пандусом 200кг; на ножках: 100кг. </t>
    </r>
    <r>
      <rPr>
        <b/>
        <sz val="12"/>
        <rFont val="Arial Nova"/>
        <family val="2"/>
        <charset val="204"/>
      </rPr>
      <t xml:space="preserve">Вес: 23 кг, V-0,3 куб.  </t>
    </r>
    <r>
      <rPr>
        <sz val="12"/>
        <rFont val="Arial Nova"/>
        <family val="2"/>
        <charset val="204"/>
      </rPr>
      <t xml:space="preserve">                          </t>
    </r>
  </si>
  <si>
    <r>
      <rPr>
        <b/>
        <sz val="12"/>
        <rFont val="Arial Nova"/>
        <family val="2"/>
        <charset val="204"/>
      </rPr>
      <t xml:space="preserve">Тумба верстачная с 5 ящиками и центральным замком 500х600х820 / на ножках 850h мм </t>
    </r>
    <r>
      <rPr>
        <sz val="12"/>
        <rFont val="Arial Nova"/>
        <family val="2"/>
        <charset val="204"/>
      </rPr>
      <t xml:space="preserve">
- 5 ящиков (2 ящика Н-80мм, 3 ящика Н-165мм). Нагрузка на ящик до 45 кг.
- 4 хромированные ножки 100мм </t>
    </r>
    <r>
      <rPr>
        <sz val="12"/>
        <color rgb="FFFF0000"/>
        <rFont val="Arial Nova"/>
        <family val="2"/>
        <charset val="204"/>
      </rPr>
      <t xml:space="preserve">(Приобретаются отдельно и устанавливаются вместо пандуса) </t>
    </r>
    <r>
      <rPr>
        <sz val="12"/>
        <rFont val="Arial Nova"/>
        <family val="2"/>
        <charset val="204"/>
      </rPr>
      <t xml:space="preserve">
Нагрузка на тумбу: с пандусом 400кг; на ножках: 125кг. </t>
    </r>
    <r>
      <rPr>
        <b/>
        <sz val="12"/>
        <rFont val="Arial Nova"/>
        <family val="2"/>
        <charset val="204"/>
      </rPr>
      <t>Вес: 40 кг, V-0,3 куб.</t>
    </r>
    <r>
      <rPr>
        <sz val="12"/>
        <rFont val="Arial Nova"/>
        <family val="2"/>
        <charset val="204"/>
      </rPr>
      <t xml:space="preserve">                                      </t>
    </r>
  </si>
  <si>
    <r>
      <rPr>
        <b/>
        <sz val="12"/>
        <rFont val="Arial Nova"/>
        <family val="2"/>
        <charset val="204"/>
      </rPr>
      <t>К-т из 4х хромированных опор для Тумбы</t>
    </r>
    <r>
      <rPr>
        <sz val="12"/>
        <rFont val="Arial Nova"/>
        <family val="2"/>
        <charset val="204"/>
      </rPr>
      <t xml:space="preserve"> (устанавливаются самостоятельно, вместо пандуса)</t>
    </r>
  </si>
  <si>
    <r>
      <rPr>
        <b/>
        <sz val="12"/>
        <rFont val="Arial Nova"/>
        <family val="2"/>
        <charset val="204"/>
      </rPr>
      <t>Верстачная опора</t>
    </r>
    <r>
      <rPr>
        <sz val="12"/>
        <rFont val="Arial Nova"/>
        <family val="2"/>
        <charset val="204"/>
      </rPr>
      <t xml:space="preserve"> (Регулировка по высоте в диапазоне 853 - 860мм). </t>
    </r>
    <r>
      <rPr>
        <b/>
        <sz val="12"/>
        <rFont val="Arial Nova"/>
        <family val="2"/>
        <charset val="204"/>
      </rPr>
      <t>Вес: 9 кг, V-0,09 куб.</t>
    </r>
    <r>
      <rPr>
        <sz val="12"/>
        <rFont val="Arial Nova"/>
        <family val="2"/>
        <charset val="204"/>
      </rPr>
      <t xml:space="preserve">   </t>
    </r>
  </si>
  <si>
    <r>
      <rPr>
        <b/>
        <sz val="12"/>
        <rFont val="Arial Nova"/>
        <family val="2"/>
        <charset val="204"/>
      </rPr>
      <t>Тележка с ящиками и центральным замком 760х467х835h мм</t>
    </r>
    <r>
      <rPr>
        <sz val="12"/>
        <rFont val="Arial Nova"/>
        <family val="2"/>
        <charset val="204"/>
      </rPr>
      <t xml:space="preserve">
- 6 ящиков (4 ящика Н-80мм, 2 ящика Н-165мм). Нагрузка на ящик до 40 кг. Нагрузка на тележку: 250кг.  
- 4 колеса Д-100мм. </t>
    </r>
    <r>
      <rPr>
        <b/>
        <sz val="12"/>
        <rFont val="Arial Nova"/>
        <family val="2"/>
        <charset val="204"/>
      </rPr>
      <t xml:space="preserve">Вес: 44 кг, V-0,3 куб.  </t>
    </r>
    <r>
      <rPr>
        <sz val="12"/>
        <rFont val="Arial Nova"/>
        <family val="2"/>
        <charset val="204"/>
      </rPr>
      <t xml:space="preserve">                            </t>
    </r>
  </si>
  <si>
    <r>
      <rPr>
        <b/>
        <sz val="12"/>
        <rFont val="Arial Nova"/>
        <family val="2"/>
        <charset val="204"/>
      </rPr>
      <t>Столешница из твердых пород дерева: Ясень 1500х600х40h мм</t>
    </r>
    <r>
      <rPr>
        <sz val="12"/>
        <rFont val="Arial Nova"/>
        <family val="2"/>
        <charset val="204"/>
      </rPr>
      <t xml:space="preserve">
- тройная пропитка маслом на восковой основе. Цвет: темный или светлый</t>
    </r>
  </si>
  <si>
    <r>
      <rPr>
        <b/>
        <sz val="12"/>
        <rFont val="Arial Nova"/>
        <family val="2"/>
        <charset val="204"/>
      </rPr>
      <t>Столешница из твердых пород дерева: Ясень 1880х600х40h мм</t>
    </r>
    <r>
      <rPr>
        <sz val="12"/>
        <rFont val="Arial Nova"/>
        <family val="2"/>
        <charset val="204"/>
      </rPr>
      <t xml:space="preserve">
- тройная пропитка маслом на восковой основе. Цвет: темный или светлый</t>
    </r>
  </si>
  <si>
    <r>
      <rPr>
        <b/>
        <sz val="12"/>
        <rFont val="Arial Nova"/>
        <family val="2"/>
        <charset val="204"/>
      </rPr>
      <t xml:space="preserve">К-т навесных опций:      </t>
    </r>
    <r>
      <rPr>
        <b/>
        <sz val="12"/>
        <color rgb="FFFF0000"/>
        <rFont val="Arial Nova"/>
        <family val="2"/>
        <charset val="204"/>
      </rPr>
      <t xml:space="preserve"> !! с полным ассортиментом Вы сможете ознакомится в разделе"Держатели"</t>
    </r>
    <r>
      <rPr>
        <sz val="12"/>
        <rFont val="Arial Nova"/>
        <family val="2"/>
        <charset val="204"/>
      </rPr>
      <t xml:space="preserve">
Полка навесная для баллончиков и метизов 270х70х30-70h мм 
Полка навесная большая 560х135х10-70h мм
Держатель инструмента 360х40х40h мм
Держатель гаечных ключей 60/120х35х250h мм
Держатель для пластиковых ящиков L-190мм (3шт)</t>
    </r>
  </si>
  <si>
    <r>
      <rPr>
        <b/>
        <sz val="12"/>
        <rFont val="Arial Nova"/>
        <family val="2"/>
        <charset val="204"/>
      </rPr>
      <t>Полка навесная</t>
    </r>
    <r>
      <rPr>
        <sz val="12"/>
        <rFont val="Arial Nova"/>
        <family val="2"/>
        <charset val="204"/>
      </rPr>
      <t xml:space="preserve"> 685х195х20h мм для Перфо Экрана Ш-745мм</t>
    </r>
  </si>
  <si>
    <r>
      <rPr>
        <b/>
        <sz val="12"/>
        <rFont val="Arial Nova"/>
        <family val="2"/>
        <charset val="204"/>
      </rPr>
      <t>Полка навесная</t>
    </r>
    <r>
      <rPr>
        <sz val="12"/>
        <rFont val="Arial Nova"/>
        <family val="2"/>
        <charset val="204"/>
      </rPr>
      <t xml:space="preserve"> 1250х195х20h мм для Перфо Экрана Ш-1310мм</t>
    </r>
  </si>
  <si>
    <r>
      <rPr>
        <b/>
        <sz val="12"/>
        <rFont val="Arial Nova"/>
        <family val="2"/>
        <charset val="204"/>
      </rPr>
      <t>Полка навесная</t>
    </r>
    <r>
      <rPr>
        <sz val="12"/>
        <rFont val="Arial Nova"/>
        <family val="2"/>
        <charset val="204"/>
      </rPr>
      <t xml:space="preserve"> 1820х195х20h мм для Перфо Экрана Ш-1880мм</t>
    </r>
  </si>
  <si>
    <t>!! 
спец цвет</t>
  </si>
  <si>
    <t>www.promzvezda.ru</t>
  </si>
</sst>
</file>

<file path=xl/styles.xml><?xml version="1.0" encoding="utf-8"?>
<styleSheet xmlns="http://schemas.openxmlformats.org/spreadsheetml/2006/main">
  <numFmts count="2">
    <numFmt numFmtId="164" formatCode="#,##0&quot;р.&quot;"/>
    <numFmt numFmtId="165" formatCode="#,##0\ &quot;₽&quot;"/>
  </numFmts>
  <fonts count="86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sz val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6"/>
      <color indexed="60"/>
      <name val="Calibri"/>
      <family val="2"/>
      <charset val="204"/>
      <scheme val="minor"/>
    </font>
    <font>
      <sz val="16"/>
      <color indexed="10"/>
      <name val="Calibri"/>
      <family val="2"/>
      <charset val="204"/>
      <scheme val="minor"/>
    </font>
    <font>
      <b/>
      <sz val="16"/>
      <color indexed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3333FF"/>
      <name val="Calibri"/>
      <family val="2"/>
      <charset val="204"/>
      <scheme val="minor"/>
    </font>
    <font>
      <b/>
      <sz val="12"/>
      <color theme="1" tint="0.49998474074526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color rgb="FFFFFF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rgb="FFFF5050"/>
      <name val="Calibri"/>
      <family val="2"/>
      <charset val="204"/>
      <scheme val="minor"/>
    </font>
    <font>
      <b/>
      <sz val="14"/>
      <color rgb="FFFF5050"/>
      <name val="Times New Roman"/>
      <family val="1"/>
      <charset val="204"/>
    </font>
    <font>
      <b/>
      <sz val="16"/>
      <color rgb="FFFF0000"/>
      <name val="Arial Nova"/>
      <family val="2"/>
      <charset val="204"/>
    </font>
    <font>
      <sz val="16"/>
      <color indexed="60"/>
      <name val="Arial Nova"/>
      <family val="2"/>
      <charset val="204"/>
    </font>
    <font>
      <sz val="16"/>
      <color indexed="10"/>
      <name val="Arial Nova"/>
      <family val="2"/>
      <charset val="204"/>
    </font>
    <font>
      <b/>
      <sz val="16"/>
      <color indexed="10"/>
      <name val="Arial Nova"/>
      <family val="2"/>
      <charset val="204"/>
    </font>
    <font>
      <b/>
      <u/>
      <sz val="16"/>
      <color indexed="10"/>
      <name val="Arial Nova"/>
      <family val="2"/>
      <charset val="204"/>
    </font>
    <font>
      <b/>
      <sz val="16"/>
      <name val="Arial Nova"/>
      <family val="2"/>
      <charset val="204"/>
    </font>
    <font>
      <b/>
      <sz val="12"/>
      <name val="Arial Nova"/>
      <family val="2"/>
      <charset val="204"/>
    </font>
    <font>
      <u/>
      <sz val="18"/>
      <color rgb="FF3333FF"/>
      <name val="Arial Nova"/>
      <family val="2"/>
      <charset val="204"/>
    </font>
    <font>
      <sz val="10"/>
      <name val="Arial Nova"/>
      <family val="2"/>
      <charset val="204"/>
    </font>
    <font>
      <sz val="12"/>
      <name val="Arial Nova"/>
      <family val="2"/>
      <charset val="204"/>
    </font>
    <font>
      <b/>
      <sz val="12"/>
      <color rgb="FFFF0000"/>
      <name val="Arial Nova"/>
      <family val="2"/>
      <charset val="204"/>
    </font>
    <font>
      <b/>
      <sz val="12"/>
      <color rgb="FF3333FF"/>
      <name val="Arial Nova"/>
      <family val="2"/>
      <charset val="204"/>
    </font>
    <font>
      <b/>
      <sz val="12"/>
      <color rgb="FF0000CC"/>
      <name val="Arial Nova"/>
      <family val="2"/>
      <charset val="204"/>
    </font>
    <font>
      <b/>
      <sz val="12"/>
      <color theme="1" tint="0.499984740745262"/>
      <name val="Arial Nova"/>
      <family val="2"/>
      <charset val="204"/>
    </font>
    <font>
      <sz val="12"/>
      <color theme="1" tint="0.499984740745262"/>
      <name val="Arial Nova"/>
      <family val="2"/>
      <charset val="204"/>
    </font>
    <font>
      <b/>
      <sz val="18"/>
      <name val="Arial Nova"/>
      <family val="2"/>
      <charset val="204"/>
    </font>
    <font>
      <sz val="11"/>
      <color theme="1"/>
      <name val="Arial Nova"/>
      <family val="2"/>
      <charset val="204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sz val="10"/>
      <color theme="1"/>
      <name val="Arial Nova"/>
      <family val="2"/>
      <charset val="204"/>
    </font>
    <font>
      <sz val="14"/>
      <color rgb="FFFF0000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b/>
      <sz val="18"/>
      <color rgb="FFFFFF00"/>
      <name val="Arial Nova"/>
      <family val="2"/>
      <charset val="204"/>
    </font>
    <font>
      <b/>
      <sz val="16"/>
      <color theme="1"/>
      <name val="Arial Nova"/>
      <family val="2"/>
      <charset val="204"/>
    </font>
    <font>
      <b/>
      <sz val="11"/>
      <color theme="1"/>
      <name val="Arial Nova"/>
      <family val="2"/>
      <charset val="204"/>
    </font>
    <font>
      <sz val="12"/>
      <color rgb="FFFF0000"/>
      <name val="Arial Nova"/>
      <family val="2"/>
      <charset val="204"/>
    </font>
    <font>
      <sz val="14"/>
      <color rgb="FF000000"/>
      <name val="Arial Nova"/>
      <family val="2"/>
      <charset val="204"/>
    </font>
    <font>
      <sz val="11"/>
      <name val="Arial Nova"/>
      <family val="2"/>
      <charset val="204"/>
    </font>
    <font>
      <sz val="16"/>
      <color rgb="FFFF0000"/>
      <name val="Arial Nova"/>
      <family val="2"/>
      <charset val="204"/>
    </font>
    <font>
      <u/>
      <sz val="11"/>
      <color theme="10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8" fillId="21" borderId="4" applyNumberFormat="0" applyAlignment="0" applyProtection="0"/>
    <xf numFmtId="0" fontId="8" fillId="21" borderId="4" applyNumberFormat="0" applyAlignment="0" applyProtection="0"/>
    <xf numFmtId="0" fontId="8" fillId="21" borderId="4" applyNumberFormat="0" applyAlignment="0" applyProtection="0"/>
    <xf numFmtId="0" fontId="8" fillId="21" borderId="4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1" fillId="0" borderId="0"/>
    <xf numFmtId="0" fontId="25" fillId="0" borderId="0">
      <alignment horizontal="left"/>
    </xf>
    <xf numFmtId="0" fontId="2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6" fillId="0" borderId="0" xfId="1" applyNumberFormat="1" applyFont="1" applyFill="1" applyBorder="1" applyAlignment="1" applyProtection="1"/>
    <xf numFmtId="0" fontId="27" fillId="0" borderId="0" xfId="0" applyFont="1"/>
    <xf numFmtId="0" fontId="2" fillId="0" borderId="0" xfId="1" applyNumberFormat="1" applyFont="1" applyFill="1" applyBorder="1" applyAlignment="1" applyProtection="1">
      <alignment horizontal="left" vertical="center" wrapText="1"/>
    </xf>
    <xf numFmtId="0" fontId="28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 vertical="center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29" fillId="2" borderId="0" xfId="1" applyNumberFormat="1" applyFont="1" applyFill="1" applyBorder="1" applyAlignment="1" applyProtection="1">
      <alignment horizontal="center"/>
    </xf>
    <xf numFmtId="0" fontId="31" fillId="27" borderId="1" xfId="1" applyNumberFormat="1" applyFont="1" applyFill="1" applyBorder="1" applyAlignment="1" applyProtection="1">
      <alignment horizontal="center" vertical="center" wrapText="1"/>
    </xf>
    <xf numFmtId="0" fontId="37" fillId="0" borderId="0" xfId="1" applyNumberFormat="1" applyFont="1" applyFill="1" applyBorder="1" applyAlignment="1" applyProtection="1"/>
    <xf numFmtId="0" fontId="4" fillId="0" borderId="0" xfId="0" applyFont="1"/>
    <xf numFmtId="0" fontId="36" fillId="2" borderId="15" xfId="1" applyNumberFormat="1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64" fontId="35" fillId="2" borderId="1" xfId="1" applyNumberFormat="1" applyFont="1" applyFill="1" applyBorder="1" applyAlignment="1" applyProtection="1">
      <alignment horizontal="right" vertical="center" wrapText="1"/>
    </xf>
    <xf numFmtId="0" fontId="36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8" fillId="2" borderId="1" xfId="1" applyNumberFormat="1" applyFont="1" applyFill="1" applyBorder="1" applyAlignment="1" applyProtection="1">
      <alignment horizontal="left" vertical="center" wrapText="1"/>
    </xf>
    <xf numFmtId="164" fontId="42" fillId="2" borderId="1" xfId="1" applyNumberFormat="1" applyFont="1" applyFill="1" applyBorder="1" applyAlignment="1" applyProtection="1">
      <alignment horizontal="right" vertical="center"/>
    </xf>
    <xf numFmtId="0" fontId="36" fillId="2" borderId="1" xfId="1" applyNumberFormat="1" applyFont="1" applyFill="1" applyBorder="1" applyAlignment="1" applyProtection="1">
      <alignment horizontal="left" vertical="center" wrapText="1"/>
    </xf>
    <xf numFmtId="0" fontId="38" fillId="0" borderId="1" xfId="1" applyNumberFormat="1" applyFont="1" applyFill="1" applyBorder="1" applyAlignment="1" applyProtection="1">
      <alignment horizontal="left" vertical="center" wrapText="1"/>
    </xf>
    <xf numFmtId="0" fontId="36" fillId="2" borderId="12" xfId="1" applyNumberFormat="1" applyFont="1" applyFill="1" applyBorder="1" applyAlignment="1" applyProtection="1">
      <alignment horizontal="center" vertical="center" wrapText="1"/>
    </xf>
    <xf numFmtId="0" fontId="35" fillId="2" borderId="12" xfId="1" applyNumberFormat="1" applyFont="1" applyFill="1" applyBorder="1" applyAlignment="1" applyProtection="1">
      <alignment vertical="center" wrapText="1"/>
    </xf>
    <xf numFmtId="0" fontId="4" fillId="0" borderId="1" xfId="0" applyFont="1" applyBorder="1"/>
    <xf numFmtId="0" fontId="35" fillId="2" borderId="1" xfId="1" applyNumberFormat="1" applyFont="1" applyFill="1" applyBorder="1" applyAlignment="1" applyProtection="1">
      <alignment vertical="center" wrapText="1"/>
    </xf>
    <xf numFmtId="0" fontId="47" fillId="0" borderId="15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3" fillId="28" borderId="17" xfId="1" applyNumberFormat="1" applyFont="1" applyFill="1" applyBorder="1" applyAlignment="1" applyProtection="1">
      <alignment horizontal="center" vertical="center" wrapText="1"/>
    </xf>
    <xf numFmtId="49" fontId="36" fillId="2" borderId="1" xfId="1" applyNumberFormat="1" applyFont="1" applyFill="1" applyBorder="1" applyAlignment="1" applyProtection="1">
      <alignment horizontal="left" vertical="center" wrapText="1"/>
    </xf>
    <xf numFmtId="49" fontId="43" fillId="0" borderId="1" xfId="1" applyNumberFormat="1" applyFont="1" applyFill="1" applyBorder="1" applyAlignment="1" applyProtection="1">
      <alignment vertical="center" wrapText="1"/>
    </xf>
    <xf numFmtId="0" fontId="50" fillId="2" borderId="1" xfId="0" applyFont="1" applyFill="1" applyBorder="1" applyAlignment="1">
      <alignment horizontal="left" vertical="center" wrapText="1"/>
    </xf>
    <xf numFmtId="0" fontId="36" fillId="2" borderId="15" xfId="0" applyFont="1" applyFill="1" applyBorder="1" applyAlignment="1">
      <alignment vertical="center" wrapText="1"/>
    </xf>
    <xf numFmtId="0" fontId="38" fillId="28" borderId="2" xfId="1" applyNumberFormat="1" applyFont="1" applyFill="1" applyBorder="1" applyAlignment="1" applyProtection="1">
      <alignment horizontal="center" vertical="center"/>
    </xf>
    <xf numFmtId="49" fontId="38" fillId="0" borderId="1" xfId="1" applyNumberFormat="1" applyFont="1" applyFill="1" applyBorder="1" applyAlignment="1" applyProtection="1">
      <alignment vertical="center" wrapText="1"/>
    </xf>
    <xf numFmtId="0" fontId="36" fillId="0" borderId="1" xfId="1" applyNumberFormat="1" applyFont="1" applyFill="1" applyBorder="1" applyAlignment="1" applyProtection="1">
      <alignment horizontal="left" vertical="center" wrapText="1"/>
    </xf>
    <xf numFmtId="0" fontId="53" fillId="0" borderId="0" xfId="0" applyFont="1" applyAlignment="1">
      <alignment horizontal="right"/>
    </xf>
    <xf numFmtId="164" fontId="54" fillId="2" borderId="1" xfId="1" applyNumberFormat="1" applyFont="1" applyFill="1" applyBorder="1" applyAlignment="1" applyProtection="1">
      <alignment horizontal="right" vertical="center"/>
    </xf>
    <xf numFmtId="164" fontId="55" fillId="2" borderId="1" xfId="1" applyNumberFormat="1" applyFont="1" applyFill="1" applyBorder="1" applyAlignment="1" applyProtection="1">
      <alignment horizontal="right" vertical="center"/>
    </xf>
    <xf numFmtId="164" fontId="54" fillId="0" borderId="1" xfId="1" applyNumberFormat="1" applyFont="1" applyFill="1" applyBorder="1" applyAlignment="1" applyProtection="1">
      <alignment horizontal="right" vertical="center"/>
    </xf>
    <xf numFmtId="164" fontId="31" fillId="2" borderId="12" xfId="1" applyNumberFormat="1" applyFont="1" applyFill="1" applyBorder="1" applyAlignment="1" applyProtection="1">
      <alignment horizontal="right" vertical="center"/>
    </xf>
    <xf numFmtId="164" fontId="31" fillId="2" borderId="1" xfId="1" applyNumberFormat="1" applyFont="1" applyFill="1" applyBorder="1" applyAlignment="1" applyProtection="1">
      <alignment horizontal="right" vertical="center"/>
    </xf>
    <xf numFmtId="164" fontId="31" fillId="2" borderId="15" xfId="1" applyNumberFormat="1" applyFont="1" applyFill="1" applyBorder="1" applyAlignment="1" applyProtection="1">
      <alignment horizontal="right" vertical="center"/>
    </xf>
    <xf numFmtId="164" fontId="31" fillId="2" borderId="1" xfId="1" applyNumberFormat="1" applyFont="1" applyFill="1" applyBorder="1" applyAlignment="1" applyProtection="1">
      <alignment horizontal="center" vertical="center"/>
    </xf>
    <xf numFmtId="0" fontId="64" fillId="0" borderId="0" xfId="1" applyNumberFormat="1" applyFont="1" applyFill="1" applyBorder="1" applyAlignment="1" applyProtection="1"/>
    <xf numFmtId="0" fontId="71" fillId="2" borderId="13" xfId="1" applyNumberFormat="1" applyFont="1" applyFill="1" applyBorder="1" applyAlignment="1" applyProtection="1">
      <alignment vertical="center" wrapText="1"/>
    </xf>
    <xf numFmtId="0" fontId="71" fillId="2" borderId="14" xfId="1" applyNumberFormat="1" applyFont="1" applyFill="1" applyBorder="1" applyAlignment="1" applyProtection="1">
      <alignment vertical="center" wrapText="1"/>
    </xf>
    <xf numFmtId="0" fontId="72" fillId="0" borderId="0" xfId="0" applyFont="1"/>
    <xf numFmtId="0" fontId="62" fillId="26" borderId="1" xfId="1" applyNumberFormat="1" applyFont="1" applyFill="1" applyBorder="1" applyAlignment="1" applyProtection="1">
      <alignment horizontal="center" vertical="center" wrapText="1"/>
    </xf>
    <xf numFmtId="0" fontId="62" fillId="2" borderId="15" xfId="1" applyNumberFormat="1" applyFont="1" applyFill="1" applyBorder="1" applyAlignment="1" applyProtection="1">
      <alignment horizontal="center" vertical="center" wrapText="1"/>
    </xf>
    <xf numFmtId="0" fontId="72" fillId="0" borderId="15" xfId="0" applyFont="1" applyBorder="1" applyAlignment="1">
      <alignment horizontal="center" vertical="center"/>
    </xf>
    <xf numFmtId="0" fontId="73" fillId="2" borderId="12" xfId="1" applyNumberFormat="1" applyFont="1" applyFill="1" applyBorder="1" applyAlignment="1" applyProtection="1">
      <alignment vertical="center" wrapText="1"/>
    </xf>
    <xf numFmtId="164" fontId="61" fillId="2" borderId="1" xfId="1" applyNumberFormat="1" applyFont="1" applyFill="1" applyBorder="1" applyAlignment="1" applyProtection="1">
      <alignment horizontal="right" vertical="center" wrapText="1"/>
    </xf>
    <xf numFmtId="0" fontId="75" fillId="0" borderId="0" xfId="0" applyFont="1"/>
    <xf numFmtId="0" fontId="62" fillId="2" borderId="1" xfId="1" applyNumberFormat="1" applyFont="1" applyFill="1" applyBorder="1" applyAlignment="1" applyProtection="1">
      <alignment horizontal="center" vertical="center" wrapText="1"/>
    </xf>
    <xf numFmtId="0" fontId="72" fillId="0" borderId="0" xfId="0" applyFont="1" applyAlignment="1">
      <alignment wrapText="1"/>
    </xf>
    <xf numFmtId="0" fontId="62" fillId="27" borderId="15" xfId="1" applyNumberFormat="1" applyFont="1" applyFill="1" applyBorder="1" applyAlignment="1" applyProtection="1">
      <alignment horizontal="center" vertical="center" wrapText="1"/>
    </xf>
    <xf numFmtId="0" fontId="73" fillId="2" borderId="1" xfId="1" applyNumberFormat="1" applyFont="1" applyFill="1" applyBorder="1" applyAlignment="1" applyProtection="1">
      <alignment vertical="center" wrapText="1"/>
    </xf>
    <xf numFmtId="0" fontId="72" fillId="0" borderId="1" xfId="0" applyFont="1" applyBorder="1" applyAlignment="1">
      <alignment horizontal="center" vertical="center"/>
    </xf>
    <xf numFmtId="0" fontId="79" fillId="0" borderId="1" xfId="0" applyFont="1" applyBorder="1" applyAlignment="1">
      <alignment horizontal="left" vertical="center"/>
    </xf>
    <xf numFmtId="0" fontId="65" fillId="2" borderId="1" xfId="1" applyNumberFormat="1" applyFont="1" applyFill="1" applyBorder="1" applyAlignment="1" applyProtection="1">
      <alignment horizontal="left" vertical="center" wrapText="1"/>
    </xf>
    <xf numFmtId="164" fontId="77" fillId="2" borderId="1" xfId="1" applyNumberFormat="1" applyFont="1" applyFill="1" applyBorder="1" applyAlignment="1" applyProtection="1">
      <alignment horizontal="right" vertical="center"/>
    </xf>
    <xf numFmtId="164" fontId="74" fillId="2" borderId="1" xfId="1" applyNumberFormat="1" applyFont="1" applyFill="1" applyBorder="1" applyAlignment="1" applyProtection="1">
      <alignment horizontal="right" vertical="center"/>
    </xf>
    <xf numFmtId="0" fontId="80" fillId="0" borderId="1" xfId="0" applyFont="1" applyBorder="1" applyAlignment="1">
      <alignment vertical="center"/>
    </xf>
    <xf numFmtId="0" fontId="79" fillId="0" borderId="1" xfId="0" applyFont="1" applyBorder="1" applyAlignment="1">
      <alignment vertical="center"/>
    </xf>
    <xf numFmtId="164" fontId="77" fillId="2" borderId="2" xfId="1" applyNumberFormat="1" applyFont="1" applyFill="1" applyBorder="1" applyAlignment="1" applyProtection="1">
      <alignment horizontal="right" vertical="center"/>
    </xf>
    <xf numFmtId="0" fontId="79" fillId="0" borderId="1" xfId="0" applyFont="1" applyBorder="1" applyAlignment="1">
      <alignment vertical="center" wrapText="1"/>
    </xf>
    <xf numFmtId="0" fontId="62" fillId="2" borderId="1" xfId="1" applyNumberFormat="1" applyFont="1" applyFill="1" applyBorder="1" applyAlignment="1" applyProtection="1">
      <alignment horizontal="left" vertical="center" wrapText="1"/>
    </xf>
    <xf numFmtId="0" fontId="80" fillId="0" borderId="1" xfId="0" applyFont="1" applyBorder="1" applyAlignment="1">
      <alignment vertical="center" wrapText="1"/>
    </xf>
    <xf numFmtId="164" fontId="73" fillId="2" borderId="1" xfId="1" applyNumberFormat="1" applyFont="1" applyFill="1" applyBorder="1" applyAlignment="1" applyProtection="1">
      <alignment horizontal="right" vertical="center"/>
    </xf>
    <xf numFmtId="0" fontId="65" fillId="0" borderId="1" xfId="1" applyNumberFormat="1" applyFont="1" applyFill="1" applyBorder="1" applyAlignment="1" applyProtection="1">
      <alignment horizontal="left" vertical="center" wrapText="1"/>
    </xf>
    <xf numFmtId="0" fontId="72" fillId="0" borderId="0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 wrapText="1"/>
    </xf>
    <xf numFmtId="0" fontId="65" fillId="0" borderId="0" xfId="1" applyNumberFormat="1" applyFont="1" applyFill="1" applyBorder="1" applyAlignment="1" applyProtection="1">
      <alignment horizontal="left" vertical="center" wrapText="1"/>
    </xf>
    <xf numFmtId="164" fontId="73" fillId="2" borderId="0" xfId="1" applyNumberFormat="1" applyFont="1" applyFill="1" applyBorder="1" applyAlignment="1" applyProtection="1">
      <alignment horizontal="right" vertical="center"/>
    </xf>
    <xf numFmtId="164" fontId="74" fillId="2" borderId="0" xfId="1" applyNumberFormat="1" applyFont="1" applyFill="1" applyBorder="1" applyAlignment="1" applyProtection="1">
      <alignment horizontal="right" vertical="center"/>
    </xf>
    <xf numFmtId="0" fontId="82" fillId="0" borderId="0" xfId="0" applyFont="1" applyAlignment="1">
      <alignment horizontal="left" vertical="center" wrapText="1"/>
    </xf>
    <xf numFmtId="0" fontId="83" fillId="0" borderId="0" xfId="0" applyFont="1"/>
    <xf numFmtId="164" fontId="84" fillId="2" borderId="1" xfId="1" applyNumberFormat="1" applyFont="1" applyFill="1" applyBorder="1" applyAlignment="1" applyProtection="1">
      <alignment horizontal="center" vertical="center" wrapText="1"/>
    </xf>
    <xf numFmtId="0" fontId="47" fillId="0" borderId="15" xfId="0" applyFont="1" applyBorder="1" applyAlignment="1">
      <alignment horizontal="left" vertical="center" wrapText="1"/>
    </xf>
    <xf numFmtId="0" fontId="47" fillId="0" borderId="16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 wrapText="1"/>
    </xf>
    <xf numFmtId="0" fontId="48" fillId="2" borderId="1" xfId="1" applyNumberFormat="1" applyFont="1" applyFill="1" applyBorder="1" applyAlignment="1" applyProtection="1">
      <alignment horizontal="center" vertical="center" wrapText="1"/>
    </xf>
    <xf numFmtId="0" fontId="38" fillId="2" borderId="1" xfId="1" applyNumberFormat="1" applyFont="1" applyFill="1" applyBorder="1" applyAlignment="1" applyProtection="1">
      <alignment horizontal="center" vertical="center" wrapText="1"/>
    </xf>
    <xf numFmtId="0" fontId="47" fillId="0" borderId="15" xfId="0" applyFont="1" applyBorder="1" applyAlignment="1">
      <alignment horizontal="left" vertical="center"/>
    </xf>
    <xf numFmtId="0" fontId="47" fillId="0" borderId="16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31" fillId="0" borderId="12" xfId="1" applyNumberFormat="1" applyFont="1" applyFill="1" applyBorder="1" applyAlignment="1" applyProtection="1">
      <alignment horizontal="left" vertical="top" wrapText="1"/>
    </xf>
    <xf numFmtId="0" fontId="31" fillId="0" borderId="13" xfId="1" applyNumberFormat="1" applyFont="1" applyFill="1" applyBorder="1" applyAlignment="1" applyProtection="1">
      <alignment horizontal="left" vertical="top" wrapText="1"/>
    </xf>
    <xf numFmtId="0" fontId="31" fillId="0" borderId="14" xfId="1" applyNumberFormat="1" applyFont="1" applyFill="1" applyBorder="1" applyAlignment="1" applyProtection="1">
      <alignment horizontal="left" vertical="top" wrapText="1"/>
    </xf>
    <xf numFmtId="0" fontId="44" fillId="25" borderId="1" xfId="1" applyNumberFormat="1" applyFont="1" applyFill="1" applyBorder="1" applyAlignment="1" applyProtection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56" fillId="27" borderId="1" xfId="1" applyNumberFormat="1" applyFont="1" applyFill="1" applyBorder="1" applyAlignment="1" applyProtection="1">
      <alignment horizontal="center" vertical="center" wrapText="1"/>
    </xf>
    <xf numFmtId="0" fontId="56" fillId="0" borderId="12" xfId="1" applyNumberFormat="1" applyFont="1" applyFill="1" applyBorder="1" applyAlignment="1" applyProtection="1">
      <alignment horizontal="left" vertical="top" wrapText="1"/>
    </xf>
    <xf numFmtId="0" fontId="56" fillId="0" borderId="13" xfId="1" applyNumberFormat="1" applyFont="1" applyFill="1" applyBorder="1" applyAlignment="1" applyProtection="1">
      <alignment horizontal="left" vertical="top" wrapText="1"/>
    </xf>
    <xf numFmtId="0" fontId="56" fillId="0" borderId="14" xfId="1" applyNumberFormat="1" applyFont="1" applyFill="1" applyBorder="1" applyAlignment="1" applyProtection="1">
      <alignment horizontal="left" vertical="top" wrapText="1"/>
    </xf>
    <xf numFmtId="0" fontId="65" fillId="2" borderId="12" xfId="1" applyNumberFormat="1" applyFont="1" applyFill="1" applyBorder="1" applyAlignment="1" applyProtection="1">
      <alignment horizontal="center" vertical="center" wrapText="1"/>
    </xf>
    <xf numFmtId="0" fontId="65" fillId="2" borderId="13" xfId="1" applyNumberFormat="1" applyFont="1" applyFill="1" applyBorder="1" applyAlignment="1" applyProtection="1">
      <alignment horizontal="center" vertical="center" wrapText="1"/>
    </xf>
    <xf numFmtId="165" fontId="63" fillId="2" borderId="14" xfId="111" applyNumberFormat="1" applyFont="1" applyFill="1" applyBorder="1" applyAlignment="1" applyProtection="1">
      <alignment horizontal="center" vertical="center"/>
    </xf>
    <xf numFmtId="0" fontId="80" fillId="0" borderId="15" xfId="0" applyFont="1" applyBorder="1" applyAlignment="1">
      <alignment horizontal="center" vertical="center" wrapText="1"/>
    </xf>
    <xf numFmtId="0" fontId="80" fillId="0" borderId="16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62" fillId="26" borderId="15" xfId="1" applyNumberFormat="1" applyFont="1" applyFill="1" applyBorder="1" applyAlignment="1" applyProtection="1">
      <alignment horizontal="center" vertical="center" wrapText="1"/>
    </xf>
    <xf numFmtId="0" fontId="62" fillId="26" borderId="2" xfId="1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>
      <alignment horizontal="center" vertical="center"/>
    </xf>
    <xf numFmtId="0" fontId="78" fillId="25" borderId="1" xfId="1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62" fillId="26" borderId="12" xfId="1" applyNumberFormat="1" applyFont="1" applyFill="1" applyBorder="1" applyAlignment="1" applyProtection="1">
      <alignment horizontal="center" vertical="center" wrapText="1"/>
    </xf>
    <xf numFmtId="0" fontId="62" fillId="26" borderId="14" xfId="1" applyNumberFormat="1" applyFont="1" applyFill="1" applyBorder="1" applyAlignment="1" applyProtection="1">
      <alignment horizontal="center" vertical="center" wrapText="1"/>
    </xf>
    <xf numFmtId="0" fontId="49" fillId="28" borderId="12" xfId="1" applyNumberFormat="1" applyFont="1" applyFill="1" applyBorder="1" applyAlignment="1" applyProtection="1">
      <alignment horizontal="center" vertical="center" wrapText="1"/>
    </xf>
    <xf numFmtId="0" fontId="49" fillId="28" borderId="13" xfId="1" applyNumberFormat="1" applyFont="1" applyFill="1" applyBorder="1" applyAlignment="1" applyProtection="1">
      <alignment horizontal="center" vertical="center" wrapText="1"/>
    </xf>
    <xf numFmtId="0" fontId="51" fillId="28" borderId="12" xfId="1" applyNumberFormat="1" applyFont="1" applyFill="1" applyBorder="1" applyAlignment="1" applyProtection="1">
      <alignment horizontal="center" vertical="center" wrapText="1"/>
    </xf>
    <xf numFmtId="0" fontId="51" fillId="28" borderId="13" xfId="1" applyNumberFormat="1" applyFont="1" applyFill="1" applyBorder="1" applyAlignment="1" applyProtection="1">
      <alignment horizontal="center" vertical="center" wrapText="1"/>
    </xf>
    <xf numFmtId="49" fontId="38" fillId="2" borderId="15" xfId="1" applyNumberFormat="1" applyFont="1" applyFill="1" applyBorder="1" applyAlignment="1" applyProtection="1">
      <alignment horizontal="center" vertical="center" wrapText="1"/>
    </xf>
    <xf numFmtId="49" fontId="38" fillId="2" borderId="16" xfId="1" applyNumberFormat="1" applyFont="1" applyFill="1" applyBorder="1" applyAlignment="1" applyProtection="1">
      <alignment horizontal="center" vertical="center" wrapText="1"/>
    </xf>
    <xf numFmtId="49" fontId="38" fillId="2" borderId="2" xfId="1" applyNumberFormat="1" applyFont="1" applyFill="1" applyBorder="1" applyAlignment="1" applyProtection="1">
      <alignment horizontal="center" vertical="center" wrapText="1"/>
    </xf>
    <xf numFmtId="0" fontId="31" fillId="27" borderId="1" xfId="1" applyNumberFormat="1" applyFont="1" applyFill="1" applyBorder="1" applyAlignment="1" applyProtection="1">
      <alignment horizontal="center" vertical="center" wrapText="1"/>
    </xf>
    <xf numFmtId="165" fontId="85" fillId="2" borderId="12" xfId="180" applyNumberFormat="1" applyFill="1" applyBorder="1" applyAlignment="1" applyProtection="1">
      <alignment horizontal="center" vertical="center"/>
    </xf>
    <xf numFmtId="165" fontId="85" fillId="2" borderId="1" xfId="180" applyNumberFormat="1" applyFill="1" applyBorder="1" applyAlignment="1" applyProtection="1">
      <alignment horizontal="center" vertical="center"/>
    </xf>
  </cellXfs>
  <cellStyles count="181">
    <cellStyle name="20% - Акцент1 2" xfId="4"/>
    <cellStyle name="20% - Акцент1 3" xfId="5"/>
    <cellStyle name="20% - Акцент1 4" xfId="6"/>
    <cellStyle name="20% - Акцент1 5" xfId="3"/>
    <cellStyle name="20% - Акцент2 2" xfId="8"/>
    <cellStyle name="20% - Акцент2 3" xfId="9"/>
    <cellStyle name="20% - Акцент2 4" xfId="10"/>
    <cellStyle name="20% - Акцент2 5" xfId="7"/>
    <cellStyle name="20% - Акцент3 2" xfId="12"/>
    <cellStyle name="20% - Акцент3 3" xfId="13"/>
    <cellStyle name="20% - Акцент3 4" xfId="14"/>
    <cellStyle name="20% - Акцент3 5" xfId="11"/>
    <cellStyle name="20% - Акцент4 2" xfId="16"/>
    <cellStyle name="20% - Акцент4 3" xfId="17"/>
    <cellStyle name="20% - Акцент4 4" xfId="18"/>
    <cellStyle name="20% - Акцент4 5" xfId="15"/>
    <cellStyle name="20% - Акцент5 2" xfId="20"/>
    <cellStyle name="20% - Акцент5 3" xfId="21"/>
    <cellStyle name="20% - Акцент5 4" xfId="22"/>
    <cellStyle name="20% - Акцент5 5" xfId="19"/>
    <cellStyle name="20% - Акцент6 2" xfId="24"/>
    <cellStyle name="20% - Акцент6 3" xfId="25"/>
    <cellStyle name="20% - Акцент6 4" xfId="26"/>
    <cellStyle name="20% - Акцент6 5" xfId="23"/>
    <cellStyle name="40% - Акцент1 2" xfId="28"/>
    <cellStyle name="40% - Акцент1 3" xfId="29"/>
    <cellStyle name="40% - Акцент1 4" xfId="30"/>
    <cellStyle name="40% - Акцент1 5" xfId="27"/>
    <cellStyle name="40% - Акцент2 2" xfId="32"/>
    <cellStyle name="40% - Акцент2 3" xfId="33"/>
    <cellStyle name="40% - Акцент2 4" xfId="34"/>
    <cellStyle name="40% - Акцент2 5" xfId="31"/>
    <cellStyle name="40% - Акцент3 2" xfId="36"/>
    <cellStyle name="40% - Акцент3 3" xfId="37"/>
    <cellStyle name="40% - Акцент3 4" xfId="38"/>
    <cellStyle name="40% - Акцент3 5" xfId="35"/>
    <cellStyle name="40% - Акцент4 2" xfId="40"/>
    <cellStyle name="40% - Акцент4 3" xfId="41"/>
    <cellStyle name="40% - Акцент4 4" xfId="42"/>
    <cellStyle name="40% - Акцент4 5" xfId="39"/>
    <cellStyle name="40% - Акцент5 2" xfId="44"/>
    <cellStyle name="40% - Акцент5 3" xfId="45"/>
    <cellStyle name="40% - Акцент5 4" xfId="46"/>
    <cellStyle name="40% - Акцент5 5" xfId="43"/>
    <cellStyle name="40% - Акцент6 2" xfId="48"/>
    <cellStyle name="40% - Акцент6 3" xfId="49"/>
    <cellStyle name="40% - Акцент6 4" xfId="50"/>
    <cellStyle name="40% - Акцент6 5" xfId="47"/>
    <cellStyle name="60% - Акцент1 2" xfId="52"/>
    <cellStyle name="60% - Акцент1 3" xfId="53"/>
    <cellStyle name="60% - Акцент1 4" xfId="54"/>
    <cellStyle name="60% - Акцент1 5" xfId="51"/>
    <cellStyle name="60% - Акцент2 2" xfId="56"/>
    <cellStyle name="60% - Акцент2 3" xfId="57"/>
    <cellStyle name="60% - Акцент2 4" xfId="58"/>
    <cellStyle name="60% - Акцент2 5" xfId="55"/>
    <cellStyle name="60% - Акцент3 2" xfId="60"/>
    <cellStyle name="60% - Акцент3 3" xfId="61"/>
    <cellStyle name="60% - Акцент3 4" xfId="62"/>
    <cellStyle name="60% - Акцент3 5" xfId="59"/>
    <cellStyle name="60% - Акцент4 2" xfId="64"/>
    <cellStyle name="60% - Акцент4 3" xfId="65"/>
    <cellStyle name="60% - Акцент4 4" xfId="66"/>
    <cellStyle name="60% - Акцент4 5" xfId="63"/>
    <cellStyle name="60% - Акцент5 2" xfId="68"/>
    <cellStyle name="60% - Акцент5 3" xfId="69"/>
    <cellStyle name="60% - Акцент5 4" xfId="70"/>
    <cellStyle name="60% - Акцент5 5" xfId="67"/>
    <cellStyle name="60% - Акцент6 2" xfId="72"/>
    <cellStyle name="60% - Акцент6 3" xfId="73"/>
    <cellStyle name="60% - Акцент6 4" xfId="74"/>
    <cellStyle name="60% - Акцент6 5" xfId="71"/>
    <cellStyle name="Акцент1 2" xfId="76"/>
    <cellStyle name="Акцент1 3" xfId="77"/>
    <cellStyle name="Акцент1 4" xfId="78"/>
    <cellStyle name="Акцент1 5" xfId="75"/>
    <cellStyle name="Акцент2 2" xfId="80"/>
    <cellStyle name="Акцент2 3" xfId="81"/>
    <cellStyle name="Акцент2 4" xfId="82"/>
    <cellStyle name="Акцент2 5" xfId="79"/>
    <cellStyle name="Акцент3 2" xfId="84"/>
    <cellStyle name="Акцент3 3" xfId="85"/>
    <cellStyle name="Акцент3 4" xfId="86"/>
    <cellStyle name="Акцент3 5" xfId="83"/>
    <cellStyle name="Акцент4 2" xfId="88"/>
    <cellStyle name="Акцент4 3" xfId="89"/>
    <cellStyle name="Акцент4 4" xfId="90"/>
    <cellStyle name="Акцент4 5" xfId="87"/>
    <cellStyle name="Акцент5 2" xfId="92"/>
    <cellStyle name="Акцент5 3" xfId="93"/>
    <cellStyle name="Акцент5 4" xfId="94"/>
    <cellStyle name="Акцент5 5" xfId="91"/>
    <cellStyle name="Акцент6 2" xfId="96"/>
    <cellStyle name="Акцент6 3" xfId="97"/>
    <cellStyle name="Акцент6 4" xfId="98"/>
    <cellStyle name="Акцент6 5" xfId="95"/>
    <cellStyle name="Ввод  2" xfId="100"/>
    <cellStyle name="Ввод  3" xfId="101"/>
    <cellStyle name="Ввод  4" xfId="102"/>
    <cellStyle name="Ввод  5" xfId="99"/>
    <cellStyle name="Вывод 2" xfId="104"/>
    <cellStyle name="Вывод 3" xfId="105"/>
    <cellStyle name="Вывод 4" xfId="106"/>
    <cellStyle name="Вывод 5" xfId="103"/>
    <cellStyle name="Вычисление 2" xfId="108"/>
    <cellStyle name="Вычисление 3" xfId="109"/>
    <cellStyle name="Вычисление 4" xfId="110"/>
    <cellStyle name="Вычисление 5" xfId="107"/>
    <cellStyle name="Гиперссылка" xfId="180" builtinId="8"/>
    <cellStyle name="Гиперссылка 2" xfId="111"/>
    <cellStyle name="Гиперссылка 3" xfId="112"/>
    <cellStyle name="Гиперссылка 4" xfId="113"/>
    <cellStyle name="Заголовок 1 2" xfId="115"/>
    <cellStyle name="Заголовок 1 3" xfId="116"/>
    <cellStyle name="Заголовок 1 4" xfId="117"/>
    <cellStyle name="Заголовок 1 5" xfId="114"/>
    <cellStyle name="Заголовок 2 2" xfId="119"/>
    <cellStyle name="Заголовок 2 3" xfId="120"/>
    <cellStyle name="Заголовок 2 4" xfId="121"/>
    <cellStyle name="Заголовок 2 5" xfId="118"/>
    <cellStyle name="Заголовок 3 2" xfId="123"/>
    <cellStyle name="Заголовок 3 3" xfId="124"/>
    <cellStyle name="Заголовок 3 4" xfId="125"/>
    <cellStyle name="Заголовок 3 5" xfId="122"/>
    <cellStyle name="Заголовок 4 2" xfId="127"/>
    <cellStyle name="Заголовок 4 3" xfId="128"/>
    <cellStyle name="Заголовок 4 4" xfId="129"/>
    <cellStyle name="Заголовок 4 5" xfId="126"/>
    <cellStyle name="Итог 2" xfId="131"/>
    <cellStyle name="Итог 3" xfId="132"/>
    <cellStyle name="Итог 4" xfId="133"/>
    <cellStyle name="Итог 5" xfId="130"/>
    <cellStyle name="Контрольная ячейка 2" xfId="135"/>
    <cellStyle name="Контрольная ячейка 3" xfId="136"/>
    <cellStyle name="Контрольная ячейка 4" xfId="137"/>
    <cellStyle name="Контрольная ячейка 5" xfId="134"/>
    <cellStyle name="Название 2" xfId="139"/>
    <cellStyle name="Название 3" xfId="140"/>
    <cellStyle name="Название 4" xfId="141"/>
    <cellStyle name="Название 5" xfId="138"/>
    <cellStyle name="Нейтральный 2" xfId="143"/>
    <cellStyle name="Нейтральный 3" xfId="144"/>
    <cellStyle name="Нейтральный 4" xfId="145"/>
    <cellStyle name="Нейтральный 5" xfId="142"/>
    <cellStyle name="Обычный" xfId="0" builtinId="0"/>
    <cellStyle name="Обычный 2" xfId="146"/>
    <cellStyle name="Обычный 2 2" xfId="147"/>
    <cellStyle name="Обычный 2 3" xfId="148"/>
    <cellStyle name="Обычный 3" xfId="149"/>
    <cellStyle name="Обычный 4" xfId="150"/>
    <cellStyle name="Обычный 4 2" xfId="151"/>
    <cellStyle name="Обычный 5" xfId="152"/>
    <cellStyle name="Обычный 6" xfId="153"/>
    <cellStyle name="Обычный 7" xfId="154"/>
    <cellStyle name="Обычный 8" xfId="155"/>
    <cellStyle name="Обычный 9" xfId="2"/>
    <cellStyle name="Обычный_PR28-10" xfId="1"/>
    <cellStyle name="Плохой 2" xfId="157"/>
    <cellStyle name="Плохой 3" xfId="158"/>
    <cellStyle name="Плохой 4" xfId="159"/>
    <cellStyle name="Плохой 5" xfId="156"/>
    <cellStyle name="Пояснение 2" xfId="161"/>
    <cellStyle name="Пояснение 3" xfId="162"/>
    <cellStyle name="Пояснение 4" xfId="163"/>
    <cellStyle name="Пояснение 5" xfId="160"/>
    <cellStyle name="Примечание 2" xfId="165"/>
    <cellStyle name="Примечание 3" xfId="166"/>
    <cellStyle name="Примечание 4" xfId="167"/>
    <cellStyle name="Примечание 5" xfId="164"/>
    <cellStyle name="Связанная ячейка 2" xfId="169"/>
    <cellStyle name="Связанная ячейка 3" xfId="170"/>
    <cellStyle name="Связанная ячейка 4" xfId="171"/>
    <cellStyle name="Связанная ячейка 5" xfId="168"/>
    <cellStyle name="Текст предупреждения 2" xfId="173"/>
    <cellStyle name="Текст предупреждения 3" xfId="174"/>
    <cellStyle name="Текст предупреждения 4" xfId="175"/>
    <cellStyle name="Текст предупреждения 5" xfId="172"/>
    <cellStyle name="Хороший 2" xfId="177"/>
    <cellStyle name="Хороший 3" xfId="178"/>
    <cellStyle name="Хороший 4" xfId="179"/>
    <cellStyle name="Хороший 5" xfId="176"/>
  </cellStyles>
  <dxfs count="0"/>
  <tableStyles count="0" defaultTableStyle="TableStyleMedium2" defaultPivotStyle="PivotStyleLight16"/>
  <colors>
    <mruColors>
      <color rgb="FF3333FF"/>
      <color rgb="FFFF5050"/>
      <color rgb="FF993300"/>
      <color rgb="FFFF6600"/>
      <color rgb="FFFFFFCC"/>
      <color rgb="FFFFFF00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1.png"/><Relationship Id="rId18" Type="http://schemas.microsoft.com/office/2007/relationships/hdphoto" Target="../media/hdphoto5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microsoft.com/office/2007/relationships/hdphoto" Target="../media/hdphoto2.wdp"/><Relationship Id="rId17" Type="http://schemas.openxmlformats.org/officeDocument/2006/relationships/image" Target="../media/image13.png"/><Relationship Id="rId2" Type="http://schemas.openxmlformats.org/officeDocument/2006/relationships/image" Target="../media/image2.png"/><Relationship Id="rId16" Type="http://schemas.microsoft.com/office/2007/relationships/hdphoto" Target="../media/hdphoto4.wdp"/><Relationship Id="rId20" Type="http://schemas.microsoft.com/office/2007/relationships/hdphoto" Target="../media/hdphoto6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2.png"/><Relationship Id="rId10" Type="http://schemas.microsoft.com/office/2007/relationships/hdphoto" Target="../media/hdphoto1.wdp"/><Relationship Id="rId19" Type="http://schemas.openxmlformats.org/officeDocument/2006/relationships/image" Target="../media/image1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microsoft.com/office/2007/relationships/hdphoto" Target="../media/hdphoto3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22.jpeg"/><Relationship Id="rId18" Type="http://schemas.openxmlformats.org/officeDocument/2006/relationships/image" Target="../media/image25.png"/><Relationship Id="rId26" Type="http://schemas.openxmlformats.org/officeDocument/2006/relationships/image" Target="../media/image30.png"/><Relationship Id="rId3" Type="http://schemas.openxmlformats.org/officeDocument/2006/relationships/image" Target="../media/image16.jpeg"/><Relationship Id="rId21" Type="http://schemas.microsoft.com/office/2007/relationships/hdphoto" Target="../media/hdphoto15.wdp"/><Relationship Id="rId7" Type="http://schemas.openxmlformats.org/officeDocument/2006/relationships/image" Target="../media/image18.jpeg"/><Relationship Id="rId12" Type="http://schemas.openxmlformats.org/officeDocument/2006/relationships/image" Target="../media/image21.jpeg"/><Relationship Id="rId17" Type="http://schemas.microsoft.com/office/2007/relationships/hdphoto" Target="../media/hdphoto13.wdp"/><Relationship Id="rId25" Type="http://schemas.openxmlformats.org/officeDocument/2006/relationships/image" Target="../media/image29.png"/><Relationship Id="rId2" Type="http://schemas.microsoft.com/office/2007/relationships/hdphoto" Target="../media/hdphoto7.wdp"/><Relationship Id="rId16" Type="http://schemas.openxmlformats.org/officeDocument/2006/relationships/image" Target="../media/image24.png"/><Relationship Id="rId20" Type="http://schemas.openxmlformats.org/officeDocument/2006/relationships/image" Target="../media/image26.png"/><Relationship Id="rId29" Type="http://schemas.openxmlformats.org/officeDocument/2006/relationships/image" Target="../media/image32.png"/><Relationship Id="rId1" Type="http://schemas.openxmlformats.org/officeDocument/2006/relationships/image" Target="../media/image15.jpeg"/><Relationship Id="rId6" Type="http://schemas.microsoft.com/office/2007/relationships/hdphoto" Target="../media/hdphoto9.wdp"/><Relationship Id="rId11" Type="http://schemas.openxmlformats.org/officeDocument/2006/relationships/image" Target="../media/image20.png"/><Relationship Id="rId24" Type="http://schemas.openxmlformats.org/officeDocument/2006/relationships/image" Target="../media/image28.jpeg"/><Relationship Id="rId5" Type="http://schemas.openxmlformats.org/officeDocument/2006/relationships/image" Target="../media/image17.jpeg"/><Relationship Id="rId15" Type="http://schemas.microsoft.com/office/2007/relationships/hdphoto" Target="../media/hdphoto12.wdp"/><Relationship Id="rId23" Type="http://schemas.microsoft.com/office/2007/relationships/hdphoto" Target="../media/hdphoto16.wdp"/><Relationship Id="rId28" Type="http://schemas.microsoft.com/office/2007/relationships/hdphoto" Target="../media/hdphoto17.wdp"/><Relationship Id="rId10" Type="http://schemas.microsoft.com/office/2007/relationships/hdphoto" Target="../media/hdphoto11.wdp"/><Relationship Id="rId19" Type="http://schemas.microsoft.com/office/2007/relationships/hdphoto" Target="../media/hdphoto14.wdp"/><Relationship Id="rId4" Type="http://schemas.microsoft.com/office/2007/relationships/hdphoto" Target="../media/hdphoto8.wdp"/><Relationship Id="rId9" Type="http://schemas.openxmlformats.org/officeDocument/2006/relationships/image" Target="../media/image19.jpeg"/><Relationship Id="rId14" Type="http://schemas.openxmlformats.org/officeDocument/2006/relationships/image" Target="../media/image23.png"/><Relationship Id="rId22" Type="http://schemas.openxmlformats.org/officeDocument/2006/relationships/image" Target="../media/image27.png"/><Relationship Id="rId27" Type="http://schemas.openxmlformats.org/officeDocument/2006/relationships/image" Target="../media/image31.png"/><Relationship Id="rId30" Type="http://schemas.microsoft.com/office/2007/relationships/hdphoto" Target="../media/hdphoto18.wd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13" Type="http://schemas.openxmlformats.org/officeDocument/2006/relationships/image" Target="../media/image45.png"/><Relationship Id="rId3" Type="http://schemas.openxmlformats.org/officeDocument/2006/relationships/image" Target="../media/image35.png"/><Relationship Id="rId7" Type="http://schemas.openxmlformats.org/officeDocument/2006/relationships/image" Target="../media/image39.png"/><Relationship Id="rId12" Type="http://schemas.openxmlformats.org/officeDocument/2006/relationships/image" Target="../media/image44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6" Type="http://schemas.openxmlformats.org/officeDocument/2006/relationships/image" Target="../media/image38.jpeg"/><Relationship Id="rId11" Type="http://schemas.openxmlformats.org/officeDocument/2006/relationships/image" Target="../media/image43.png"/><Relationship Id="rId5" Type="http://schemas.openxmlformats.org/officeDocument/2006/relationships/image" Target="../media/image37.png"/><Relationship Id="rId10" Type="http://schemas.openxmlformats.org/officeDocument/2006/relationships/image" Target="../media/image42.png"/><Relationship Id="rId4" Type="http://schemas.openxmlformats.org/officeDocument/2006/relationships/image" Target="../media/image36.jpeg"/><Relationship Id="rId9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404283</xdr:colOff>
      <xdr:row>3</xdr:row>
      <xdr:rowOff>497291</xdr:rowOff>
    </xdr:from>
    <xdr:to>
      <xdr:col>2</xdr:col>
      <xdr:colOff>2286989</xdr:colOff>
      <xdr:row>3</xdr:row>
      <xdr:rowOff>1979084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73312" y="6865434"/>
          <a:ext cx="1882706" cy="1481793"/>
        </a:xfrm>
        <a:prstGeom prst="rect">
          <a:avLst/>
        </a:prstGeom>
      </xdr:spPr>
    </xdr:pic>
    <xdr:clientData/>
  </xdr:twoCellAnchor>
  <xdr:twoCellAnchor editAs="oneCell">
    <xdr:from>
      <xdr:col>2</xdr:col>
      <xdr:colOff>488711</xdr:colOff>
      <xdr:row>4</xdr:row>
      <xdr:rowOff>417742</xdr:rowOff>
    </xdr:from>
    <xdr:to>
      <xdr:col>2</xdr:col>
      <xdr:colOff>2038047</xdr:colOff>
      <xdr:row>4</xdr:row>
      <xdr:rowOff>1978473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57740" y="9093656"/>
          <a:ext cx="1549336" cy="1560731"/>
        </a:xfrm>
        <a:prstGeom prst="rect">
          <a:avLst/>
        </a:prstGeom>
      </xdr:spPr>
    </xdr:pic>
    <xdr:clientData/>
  </xdr:twoCellAnchor>
  <xdr:twoCellAnchor editAs="oneCell">
    <xdr:from>
      <xdr:col>2</xdr:col>
      <xdr:colOff>529955</xdr:colOff>
      <xdr:row>9</xdr:row>
      <xdr:rowOff>471799</xdr:rowOff>
    </xdr:from>
    <xdr:to>
      <xdr:col>2</xdr:col>
      <xdr:colOff>2152951</xdr:colOff>
      <xdr:row>9</xdr:row>
      <xdr:rowOff>2076827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98984" y="20338228"/>
          <a:ext cx="1622996" cy="1605028"/>
        </a:xfrm>
        <a:prstGeom prst="rect">
          <a:avLst/>
        </a:prstGeom>
      </xdr:spPr>
    </xdr:pic>
    <xdr:clientData/>
  </xdr:twoCellAnchor>
  <xdr:twoCellAnchor editAs="oneCell">
    <xdr:from>
      <xdr:col>2</xdr:col>
      <xdr:colOff>454535</xdr:colOff>
      <xdr:row>6</xdr:row>
      <xdr:rowOff>381001</xdr:rowOff>
    </xdr:from>
    <xdr:to>
      <xdr:col>2</xdr:col>
      <xdr:colOff>2208083</xdr:colOff>
      <xdr:row>6</xdr:row>
      <xdr:rowOff>1848352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23564" y="13737772"/>
          <a:ext cx="1753548" cy="1467351"/>
        </a:xfrm>
        <a:prstGeom prst="rect">
          <a:avLst/>
        </a:prstGeom>
      </xdr:spPr>
    </xdr:pic>
    <xdr:clientData/>
  </xdr:twoCellAnchor>
  <xdr:twoCellAnchor editAs="oneCell">
    <xdr:from>
      <xdr:col>2</xdr:col>
      <xdr:colOff>411504</xdr:colOff>
      <xdr:row>8</xdr:row>
      <xdr:rowOff>299954</xdr:rowOff>
    </xdr:from>
    <xdr:to>
      <xdr:col>2</xdr:col>
      <xdr:colOff>2171202</xdr:colOff>
      <xdr:row>8</xdr:row>
      <xdr:rowOff>1839687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80533" y="18032783"/>
          <a:ext cx="1759698" cy="1539733"/>
        </a:xfrm>
        <a:prstGeom prst="rect">
          <a:avLst/>
        </a:prstGeom>
      </xdr:spPr>
    </xdr:pic>
    <xdr:clientData/>
  </xdr:twoCellAnchor>
  <xdr:oneCellAnchor>
    <xdr:from>
      <xdr:col>2</xdr:col>
      <xdr:colOff>397632</xdr:colOff>
      <xdr:row>10</xdr:row>
      <xdr:rowOff>434231</xdr:rowOff>
    </xdr:from>
    <xdr:ext cx="1809748" cy="1480682"/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66661" y="22641088"/>
          <a:ext cx="1809748" cy="1480682"/>
        </a:xfrm>
        <a:prstGeom prst="rect">
          <a:avLst/>
        </a:prstGeom>
      </xdr:spPr>
    </xdr:pic>
    <xdr:clientData/>
  </xdr:oneCellAnchor>
  <xdr:oneCellAnchor>
    <xdr:from>
      <xdr:col>2</xdr:col>
      <xdr:colOff>323546</xdr:colOff>
      <xdr:row>12</xdr:row>
      <xdr:rowOff>388891</xdr:rowOff>
    </xdr:from>
    <xdr:ext cx="1936095" cy="1577978"/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92575" y="27276605"/>
          <a:ext cx="1936095" cy="1577978"/>
        </a:xfrm>
        <a:prstGeom prst="rect">
          <a:avLst/>
        </a:prstGeom>
      </xdr:spPr>
    </xdr:pic>
    <xdr:clientData/>
  </xdr:oneCellAnchor>
  <xdr:twoCellAnchor editAs="oneCell">
    <xdr:from>
      <xdr:col>2</xdr:col>
      <xdr:colOff>592667</xdr:colOff>
      <xdr:row>15</xdr:row>
      <xdr:rowOff>232833</xdr:rowOff>
    </xdr:from>
    <xdr:to>
      <xdr:col>2</xdr:col>
      <xdr:colOff>1886988</xdr:colOff>
      <xdr:row>17</xdr:row>
      <xdr:rowOff>330503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852334" y="24669750"/>
          <a:ext cx="1294321" cy="1703917"/>
        </a:xfrm>
        <a:prstGeom prst="rect">
          <a:avLst/>
        </a:prstGeom>
      </xdr:spPr>
    </xdr:pic>
    <xdr:clientData/>
  </xdr:twoCellAnchor>
  <xdr:twoCellAnchor editAs="oneCell">
    <xdr:from>
      <xdr:col>2</xdr:col>
      <xdr:colOff>382281</xdr:colOff>
      <xdr:row>11</xdr:row>
      <xdr:rowOff>402166</xdr:rowOff>
    </xdr:from>
    <xdr:to>
      <xdr:col>2</xdr:col>
      <xdr:colOff>2177932</xdr:colOff>
      <xdr:row>11</xdr:row>
      <xdr:rowOff>1883833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 xmlns="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51310" y="24949452"/>
          <a:ext cx="1795651" cy="1481667"/>
        </a:xfrm>
        <a:prstGeom prst="rect">
          <a:avLst/>
        </a:prstGeom>
      </xdr:spPr>
    </xdr:pic>
    <xdr:clientData/>
  </xdr:twoCellAnchor>
  <xdr:twoCellAnchor editAs="oneCell">
    <xdr:from>
      <xdr:col>2</xdr:col>
      <xdr:colOff>526778</xdr:colOff>
      <xdr:row>5</xdr:row>
      <xdr:rowOff>372233</xdr:rowOff>
    </xdr:from>
    <xdr:to>
      <xdr:col>2</xdr:col>
      <xdr:colOff>2165452</xdr:colOff>
      <xdr:row>5</xdr:row>
      <xdr:rowOff>2024744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 xmlns="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95807" y="11388576"/>
          <a:ext cx="1638674" cy="1652511"/>
        </a:xfrm>
        <a:prstGeom prst="rect">
          <a:avLst/>
        </a:prstGeom>
      </xdr:spPr>
    </xdr:pic>
    <xdr:clientData/>
  </xdr:twoCellAnchor>
  <xdr:twoCellAnchor editAs="oneCell">
    <xdr:from>
      <xdr:col>2</xdr:col>
      <xdr:colOff>650419</xdr:colOff>
      <xdr:row>2</xdr:row>
      <xdr:rowOff>435428</xdr:rowOff>
    </xdr:from>
    <xdr:to>
      <xdr:col>2</xdr:col>
      <xdr:colOff>2018083</xdr:colOff>
      <xdr:row>2</xdr:row>
      <xdr:rowOff>1864179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 xmlns="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19448" y="4648199"/>
          <a:ext cx="1367664" cy="1428751"/>
        </a:xfrm>
        <a:prstGeom prst="rect">
          <a:avLst/>
        </a:prstGeom>
      </xdr:spPr>
    </xdr:pic>
    <xdr:clientData/>
  </xdr:twoCellAnchor>
  <xdr:twoCellAnchor editAs="oneCell">
    <xdr:from>
      <xdr:col>2</xdr:col>
      <xdr:colOff>83222</xdr:colOff>
      <xdr:row>13</xdr:row>
      <xdr:rowOff>421821</xdr:rowOff>
    </xdr:from>
    <xdr:to>
      <xdr:col>2</xdr:col>
      <xdr:colOff>2586234</xdr:colOff>
      <xdr:row>13</xdr:row>
      <xdr:rowOff>1891392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 xmlns="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52251" y="29649964"/>
          <a:ext cx="2503012" cy="1469571"/>
        </a:xfrm>
        <a:prstGeom prst="rect">
          <a:avLst/>
        </a:prstGeom>
      </xdr:spPr>
    </xdr:pic>
    <xdr:clientData/>
  </xdr:twoCellAnchor>
  <xdr:twoCellAnchor editAs="oneCell">
    <xdr:from>
      <xdr:col>2</xdr:col>
      <xdr:colOff>660703</xdr:colOff>
      <xdr:row>1</xdr:row>
      <xdr:rowOff>421823</xdr:rowOff>
    </xdr:from>
    <xdr:to>
      <xdr:col>2</xdr:col>
      <xdr:colOff>2085544</xdr:colOff>
      <xdr:row>1</xdr:row>
      <xdr:rowOff>1905001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 xmlns="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29732" y="2490109"/>
          <a:ext cx="1424841" cy="1483178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435428</xdr:colOff>
      <xdr:row>7</xdr:row>
      <xdr:rowOff>435428</xdr:rowOff>
    </xdr:from>
    <xdr:to>
      <xdr:col>2</xdr:col>
      <xdr:colOff>2201180</xdr:colOff>
      <xdr:row>7</xdr:row>
      <xdr:rowOff>1925930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 xmlns="">
                <a14:imgLayer r:embed="rId2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04457" y="15936685"/>
          <a:ext cx="1765752" cy="1490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125676</xdr:colOff>
      <xdr:row>8</xdr:row>
      <xdr:rowOff>109588</xdr:rowOff>
    </xdr:from>
    <xdr:to>
      <xdr:col>1</xdr:col>
      <xdr:colOff>2774155</xdr:colOff>
      <xdr:row>8</xdr:row>
      <xdr:rowOff>2016493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66207" y="12813557"/>
          <a:ext cx="2648479" cy="1906905"/>
        </a:xfrm>
        <a:prstGeom prst="rect">
          <a:avLst/>
        </a:prstGeom>
      </xdr:spPr>
    </xdr:pic>
    <xdr:clientData/>
  </xdr:twoCellAnchor>
  <xdr:twoCellAnchor editAs="oneCell">
    <xdr:from>
      <xdr:col>1</xdr:col>
      <xdr:colOff>215635</xdr:colOff>
      <xdr:row>8</xdr:row>
      <xdr:rowOff>2103471</xdr:rowOff>
    </xdr:from>
    <xdr:to>
      <xdr:col>1</xdr:col>
      <xdr:colOff>2809850</xdr:colOff>
      <xdr:row>9</xdr:row>
      <xdr:rowOff>1762124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 xmlns="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 l="4666" r="5509" b="6480"/>
        <a:stretch/>
      </xdr:blipFill>
      <xdr:spPr>
        <a:xfrm>
          <a:off x="656166" y="14807440"/>
          <a:ext cx="2594215" cy="1944653"/>
        </a:xfrm>
        <a:prstGeom prst="rect">
          <a:avLst/>
        </a:prstGeom>
      </xdr:spPr>
    </xdr:pic>
    <xdr:clientData/>
  </xdr:twoCellAnchor>
  <xdr:twoCellAnchor editAs="oneCell">
    <xdr:from>
      <xdr:col>1</xdr:col>
      <xdr:colOff>193879</xdr:colOff>
      <xdr:row>7</xdr:row>
      <xdr:rowOff>115894</xdr:rowOff>
    </xdr:from>
    <xdr:to>
      <xdr:col>1</xdr:col>
      <xdr:colOff>2774156</xdr:colOff>
      <xdr:row>7</xdr:row>
      <xdr:rowOff>1963208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 xmlns="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34410" y="10795800"/>
          <a:ext cx="2580277" cy="1847314"/>
        </a:xfrm>
        <a:prstGeom prst="rect">
          <a:avLst/>
        </a:prstGeom>
      </xdr:spPr>
    </xdr:pic>
    <xdr:clientData/>
  </xdr:twoCellAnchor>
  <xdr:twoCellAnchor editAs="oneCell">
    <xdr:from>
      <xdr:col>1</xdr:col>
      <xdr:colOff>149489</xdr:colOff>
      <xdr:row>5</xdr:row>
      <xdr:rowOff>119063</xdr:rowOff>
    </xdr:from>
    <xdr:to>
      <xdr:col>1</xdr:col>
      <xdr:colOff>2638401</xdr:colOff>
      <xdr:row>5</xdr:row>
      <xdr:rowOff>1976436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BEBA8EAE-BF5A-486C-A8C5-ECC9F3942E4B}">
              <a14:imgProps xmlns:a14="http://schemas.microsoft.com/office/drawing/2010/main" xmlns="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 l="2724" t="24948" r="3348" b="4956"/>
        <a:stretch/>
      </xdr:blipFill>
      <xdr:spPr>
        <a:xfrm>
          <a:off x="590020" y="6679407"/>
          <a:ext cx="2488912" cy="1857373"/>
        </a:xfrm>
        <a:prstGeom prst="rect">
          <a:avLst/>
        </a:prstGeom>
      </xdr:spPr>
    </xdr:pic>
    <xdr:clientData/>
  </xdr:twoCellAnchor>
  <xdr:twoCellAnchor editAs="oneCell">
    <xdr:from>
      <xdr:col>1</xdr:col>
      <xdr:colOff>342636</xdr:colOff>
      <xdr:row>6</xdr:row>
      <xdr:rowOff>59533</xdr:rowOff>
    </xdr:from>
    <xdr:to>
      <xdr:col>1</xdr:col>
      <xdr:colOff>2678908</xdr:colOff>
      <xdr:row>6</xdr:row>
      <xdr:rowOff>1951881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BEBA8EAE-BF5A-486C-A8C5-ECC9F3942E4B}">
              <a14:imgProps xmlns:a14="http://schemas.microsoft.com/office/drawing/2010/main" xmlns="">
                <a14:imgLayer r:embed="rId10">
                  <a14:imgEffect>
                    <a14:sharpenSoften amount="50000"/>
                  </a14:imgEffect>
                  <a14:imgEffect>
                    <a14:saturation sat="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 l="2846" t="19447" r="3795" b="4934"/>
        <a:stretch/>
      </xdr:blipFill>
      <xdr:spPr>
        <a:xfrm>
          <a:off x="783167" y="8691564"/>
          <a:ext cx="2336272" cy="189234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71439</xdr:colOff>
      <xdr:row>4</xdr:row>
      <xdr:rowOff>47625</xdr:rowOff>
    </xdr:from>
    <xdr:to>
      <xdr:col>1</xdr:col>
      <xdr:colOff>2869407</xdr:colOff>
      <xdr:row>5</xdr:row>
      <xdr:rowOff>4540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11970" y="3536156"/>
          <a:ext cx="2797968" cy="3028728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10</xdr:row>
      <xdr:rowOff>51434</xdr:rowOff>
    </xdr:from>
    <xdr:to>
      <xdr:col>1</xdr:col>
      <xdr:colOff>2799955</xdr:colOff>
      <xdr:row>10</xdr:row>
      <xdr:rowOff>1964532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83405" y="16946403"/>
          <a:ext cx="2657081" cy="1913098"/>
        </a:xfrm>
        <a:prstGeom prst="rect">
          <a:avLst/>
        </a:prstGeom>
      </xdr:spPr>
    </xdr:pic>
    <xdr:clientData/>
  </xdr:twoCellAnchor>
  <xdr:twoCellAnchor editAs="oneCell">
    <xdr:from>
      <xdr:col>2</xdr:col>
      <xdr:colOff>6092999</xdr:colOff>
      <xdr:row>15</xdr:row>
      <xdr:rowOff>1119189</xdr:rowOff>
    </xdr:from>
    <xdr:to>
      <xdr:col>2</xdr:col>
      <xdr:colOff>7108032</xdr:colOff>
      <xdr:row>15</xdr:row>
      <xdr:rowOff>2048335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45EB44C8-C2A9-49A8-A074-B44E82E6D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10093" y="20431127"/>
          <a:ext cx="1015033" cy="929146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309560</xdr:colOff>
      <xdr:row>15</xdr:row>
      <xdr:rowOff>15880</xdr:rowOff>
    </xdr:from>
    <xdr:to>
      <xdr:col>1</xdr:col>
      <xdr:colOff>1857374</xdr:colOff>
      <xdr:row>15</xdr:row>
      <xdr:rowOff>2079631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FB5C3CD6-DAD1-4E91-AD3A-F21C0D5BC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 xmlns="">
                <a14:imgLayer r:embed="rId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rot="5400000">
          <a:off x="492122" y="21740818"/>
          <a:ext cx="2063751" cy="1547814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416719</xdr:colOff>
      <xdr:row>11</xdr:row>
      <xdr:rowOff>154786</xdr:rowOff>
    </xdr:from>
    <xdr:to>
      <xdr:col>1</xdr:col>
      <xdr:colOff>1762125</xdr:colOff>
      <xdr:row>11</xdr:row>
      <xdr:rowOff>2071921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2461162D-536B-424B-9D8F-F861682E8B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BEBA8EAE-BF5A-486C-A8C5-ECC9F3942E4B}">
              <a14:imgProps xmlns:a14="http://schemas.microsoft.com/office/drawing/2010/main" xmlns="">
                <a14:imgLayer r:embed="rId17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 l="17519" t="21401" b="1421"/>
        <a:stretch/>
      </xdr:blipFill>
      <xdr:spPr>
        <a:xfrm rot="5400000">
          <a:off x="571385" y="21907620"/>
          <a:ext cx="1917135" cy="13454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464345</xdr:colOff>
      <xdr:row>18</xdr:row>
      <xdr:rowOff>261937</xdr:rowOff>
    </xdr:from>
    <xdr:to>
      <xdr:col>1</xdr:col>
      <xdr:colOff>2025677</xdr:colOff>
      <xdr:row>18</xdr:row>
      <xdr:rowOff>1845468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1CA7B61D-A387-4C45-9DBB-A0F876A8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BEBA8EAE-BF5A-486C-A8C5-ECC9F3942E4B}">
              <a14:imgProps xmlns:a14="http://schemas.microsoft.com/office/drawing/2010/main" xmlns="">
                <a14:imgLayer r:embed="rId1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04876" y="30229968"/>
          <a:ext cx="1561332" cy="1583531"/>
        </a:xfrm>
        <a:prstGeom prst="rect">
          <a:avLst/>
        </a:prstGeom>
      </xdr:spPr>
    </xdr:pic>
    <xdr:clientData/>
  </xdr:twoCellAnchor>
  <xdr:twoCellAnchor editAs="oneCell">
    <xdr:from>
      <xdr:col>1</xdr:col>
      <xdr:colOff>202408</xdr:colOff>
      <xdr:row>16</xdr:row>
      <xdr:rowOff>83344</xdr:rowOff>
    </xdr:from>
    <xdr:to>
      <xdr:col>1</xdr:col>
      <xdr:colOff>2250282</xdr:colOff>
      <xdr:row>16</xdr:row>
      <xdr:rowOff>1878439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67B768B1-630E-421B-BBA2-BBEA226FB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BEBA8EAE-BF5A-486C-A8C5-ECC9F3942E4B}">
              <a14:imgProps xmlns:a14="http://schemas.microsoft.com/office/drawing/2010/main" xmlns="">
                <a14:imgLayer r:embed="rId2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42939" y="23705344"/>
          <a:ext cx="2047874" cy="179509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17</xdr:row>
      <xdr:rowOff>107156</xdr:rowOff>
    </xdr:from>
    <xdr:to>
      <xdr:col>1</xdr:col>
      <xdr:colOff>2460185</xdr:colOff>
      <xdr:row>17</xdr:row>
      <xdr:rowOff>1869281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26177796-5A33-468D-A0FD-468B810FD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BEBA8EAE-BF5A-486C-A8C5-ECC9F3942E4B}">
              <a14:imgProps xmlns:a14="http://schemas.microsoft.com/office/drawing/2010/main" xmlns="">
                <a14:imgLayer r:embed="rId2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78657" y="25884187"/>
          <a:ext cx="2222059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6191251</xdr:colOff>
      <xdr:row>17</xdr:row>
      <xdr:rowOff>964407</xdr:rowOff>
    </xdr:from>
    <xdr:to>
      <xdr:col>2</xdr:col>
      <xdr:colOff>7143750</xdr:colOff>
      <xdr:row>17</xdr:row>
      <xdr:rowOff>1836310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26BE1071-7D77-489F-99B1-33B955D9D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08345" y="26717626"/>
          <a:ext cx="952499" cy="871903"/>
        </a:xfrm>
        <a:prstGeom prst="rect">
          <a:avLst/>
        </a:prstGeom>
      </xdr:spPr>
    </xdr:pic>
    <xdr:clientData/>
  </xdr:twoCellAnchor>
  <xdr:twoCellAnchor editAs="oneCell">
    <xdr:from>
      <xdr:col>2</xdr:col>
      <xdr:colOff>6226969</xdr:colOff>
      <xdr:row>16</xdr:row>
      <xdr:rowOff>1202532</xdr:rowOff>
    </xdr:from>
    <xdr:to>
      <xdr:col>2</xdr:col>
      <xdr:colOff>7178027</xdr:colOff>
      <xdr:row>16</xdr:row>
      <xdr:rowOff>2074336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866A520C-1E52-4CA3-8FCA-9F358E328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644063" y="24824532"/>
          <a:ext cx="951058" cy="871804"/>
        </a:xfrm>
        <a:prstGeom prst="rect">
          <a:avLst/>
        </a:prstGeom>
      </xdr:spPr>
    </xdr:pic>
    <xdr:clientData/>
  </xdr:twoCellAnchor>
  <xdr:twoCellAnchor editAs="oneCell">
    <xdr:from>
      <xdr:col>2</xdr:col>
      <xdr:colOff>6203156</xdr:colOff>
      <xdr:row>18</xdr:row>
      <xdr:rowOff>1154906</xdr:rowOff>
    </xdr:from>
    <xdr:to>
      <xdr:col>2</xdr:col>
      <xdr:colOff>7155655</xdr:colOff>
      <xdr:row>18</xdr:row>
      <xdr:rowOff>2026809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21E6B421-A0E8-4788-B1ED-B165EFB7A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20250" y="28836937"/>
          <a:ext cx="952499" cy="8719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250031</xdr:colOff>
      <xdr:row>13</xdr:row>
      <xdr:rowOff>297655</xdr:rowOff>
    </xdr:from>
    <xdr:to>
      <xdr:col>1</xdr:col>
      <xdr:colOff>2928938</xdr:colOff>
      <xdr:row>13</xdr:row>
      <xdr:rowOff>1751704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2DF6C741-40F3-4AFC-B50F-3E9634949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90562" y="21764624"/>
          <a:ext cx="2678907" cy="1454049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452436</xdr:colOff>
      <xdr:row>12</xdr:row>
      <xdr:rowOff>119062</xdr:rowOff>
    </xdr:from>
    <xdr:to>
      <xdr:col>1</xdr:col>
      <xdr:colOff>2506265</xdr:colOff>
      <xdr:row>12</xdr:row>
      <xdr:rowOff>2857500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5E7BD886-DD25-FD08-5F52-30734776B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 xmlns="">
                <a14:imgLayer r:embed="rId2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92967" y="21586031"/>
          <a:ext cx="2053829" cy="273843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14</xdr:row>
      <xdr:rowOff>89012</xdr:rowOff>
    </xdr:from>
    <xdr:to>
      <xdr:col>1</xdr:col>
      <xdr:colOff>2357438</xdr:colOff>
      <xdr:row>14</xdr:row>
      <xdr:rowOff>2676524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15F9DFC0-7F95-3539-5E6F-9F16ACA707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 xmlns="">
                <a14:imgLayer r:embed="rId3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678656" y="26747106"/>
          <a:ext cx="2119313" cy="2587512"/>
        </a:xfrm>
        <a:prstGeom prst="rect">
          <a:avLst/>
        </a:prstGeom>
      </xdr:spPr>
    </xdr:pic>
    <xdr:clientData/>
  </xdr:twoCellAnchor>
  <xdr:twoCellAnchor editAs="oneCell">
    <xdr:from>
      <xdr:col>2</xdr:col>
      <xdr:colOff>6060281</xdr:colOff>
      <xdr:row>14</xdr:row>
      <xdr:rowOff>1631156</xdr:rowOff>
    </xdr:from>
    <xdr:to>
      <xdr:col>2</xdr:col>
      <xdr:colOff>7075314</xdr:colOff>
      <xdr:row>14</xdr:row>
      <xdr:rowOff>2560302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C013A3-302D-4A2B-9F0B-20B346FDA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77375" y="28289250"/>
          <a:ext cx="1015033" cy="929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</xdr:colOff>
      <xdr:row>8</xdr:row>
      <xdr:rowOff>584835</xdr:rowOff>
    </xdr:from>
    <xdr:to>
      <xdr:col>2</xdr:col>
      <xdr:colOff>1765935</xdr:colOff>
      <xdr:row>8</xdr:row>
      <xdr:rowOff>1823085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74470" y="6162675"/>
          <a:ext cx="16478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1819275</xdr:colOff>
      <xdr:row>16</xdr:row>
      <xdr:rowOff>371476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66850" y="4629150"/>
          <a:ext cx="1666875" cy="134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17</xdr:row>
      <xdr:rowOff>38100</xdr:rowOff>
    </xdr:from>
    <xdr:to>
      <xdr:col>2</xdr:col>
      <xdr:colOff>1438275</xdr:colOff>
      <xdr:row>18</xdr:row>
      <xdr:rowOff>19050</xdr:rowOff>
    </xdr:to>
    <xdr:pic>
      <xdr:nvPicPr>
        <xdr:cNvPr id="4" name="Рисунок 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47825" y="6191250"/>
          <a:ext cx="11049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18</xdr:row>
      <xdr:rowOff>200025</xdr:rowOff>
    </xdr:from>
    <xdr:to>
      <xdr:col>2</xdr:col>
      <xdr:colOff>1847850</xdr:colOff>
      <xdr:row>18</xdr:row>
      <xdr:rowOff>809625</xdr:rowOff>
    </xdr:to>
    <xdr:pic>
      <xdr:nvPicPr>
        <xdr:cNvPr id="5" name="Рисунок 5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38275" y="7486650"/>
          <a:ext cx="1724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571500</xdr:colOff>
      <xdr:row>19</xdr:row>
      <xdr:rowOff>180975</xdr:rowOff>
    </xdr:from>
    <xdr:to>
      <xdr:col>2</xdr:col>
      <xdr:colOff>1323975</xdr:colOff>
      <xdr:row>19</xdr:row>
      <xdr:rowOff>1066580</xdr:rowOff>
    </xdr:to>
    <xdr:pic>
      <xdr:nvPicPr>
        <xdr:cNvPr id="6" name="Рисунок 6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85950" y="8353425"/>
          <a:ext cx="752475" cy="885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22</xdr:row>
      <xdr:rowOff>47624</xdr:rowOff>
    </xdr:from>
    <xdr:to>
      <xdr:col>2</xdr:col>
      <xdr:colOff>1438275</xdr:colOff>
      <xdr:row>22</xdr:row>
      <xdr:rowOff>750599</xdr:rowOff>
    </xdr:to>
    <xdr:pic>
      <xdr:nvPicPr>
        <xdr:cNvPr id="7" name="Рисунок 11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699" r="6445"/>
        <a:stretch>
          <a:fillRect/>
        </a:stretch>
      </xdr:blipFill>
      <xdr:spPr bwMode="auto">
        <a:xfrm>
          <a:off x="1695450" y="11153774"/>
          <a:ext cx="1057275" cy="70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371475</xdr:colOff>
      <xdr:row>23</xdr:row>
      <xdr:rowOff>219075</xdr:rowOff>
    </xdr:from>
    <xdr:to>
      <xdr:col>2</xdr:col>
      <xdr:colOff>1546392</xdr:colOff>
      <xdr:row>23</xdr:row>
      <xdr:rowOff>1066800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85925" y="12106275"/>
          <a:ext cx="117491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20</xdr:row>
      <xdr:rowOff>276225</xdr:rowOff>
    </xdr:from>
    <xdr:to>
      <xdr:col>2</xdr:col>
      <xdr:colOff>1524000</xdr:colOff>
      <xdr:row>20</xdr:row>
      <xdr:rowOff>794000</xdr:rowOff>
    </xdr:to>
    <xdr:pic>
      <xdr:nvPicPr>
        <xdr:cNvPr id="9" name="Рисунок 5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00" y="9477375"/>
          <a:ext cx="1123950" cy="51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21</xdr:row>
      <xdr:rowOff>219075</xdr:rowOff>
    </xdr:from>
    <xdr:to>
      <xdr:col>2</xdr:col>
      <xdr:colOff>1571625</xdr:colOff>
      <xdr:row>21</xdr:row>
      <xdr:rowOff>746919</xdr:rowOff>
    </xdr:to>
    <xdr:pic>
      <xdr:nvPicPr>
        <xdr:cNvPr id="10" name="Рисунок 6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52575" y="10363200"/>
          <a:ext cx="1333500" cy="527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657225</xdr:colOff>
      <xdr:row>10</xdr:row>
      <xdr:rowOff>219075</xdr:rowOff>
    </xdr:from>
    <xdr:to>
      <xdr:col>2</xdr:col>
      <xdr:colOff>1314450</xdr:colOff>
      <xdr:row>10</xdr:row>
      <xdr:rowOff>676785</xdr:rowOff>
    </xdr:to>
    <xdr:pic>
      <xdr:nvPicPr>
        <xdr:cNvPr id="11" name="Рисунок 5" descr="07_111G.png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748" t="1717" r="46669" b="23418"/>
        <a:stretch>
          <a:fillRect/>
        </a:stretch>
      </xdr:blipFill>
      <xdr:spPr bwMode="auto">
        <a:xfrm>
          <a:off x="1971675" y="2095500"/>
          <a:ext cx="657225" cy="45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609601</xdr:colOff>
      <xdr:row>11</xdr:row>
      <xdr:rowOff>76200</xdr:rowOff>
    </xdr:from>
    <xdr:to>
      <xdr:col>2</xdr:col>
      <xdr:colOff>1104901</xdr:colOff>
      <xdr:row>11</xdr:row>
      <xdr:rowOff>504825</xdr:rowOff>
    </xdr:to>
    <xdr:pic>
      <xdr:nvPicPr>
        <xdr:cNvPr id="12" name="Рисунок 6" descr="07_112G.png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250" t="195" r="59770" b="25600"/>
        <a:stretch>
          <a:fillRect/>
        </a:stretch>
      </xdr:blipFill>
      <xdr:spPr bwMode="auto">
        <a:xfrm>
          <a:off x="1924051" y="2743200"/>
          <a:ext cx="495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638176</xdr:colOff>
      <xdr:row>12</xdr:row>
      <xdr:rowOff>66675</xdr:rowOff>
    </xdr:from>
    <xdr:to>
      <xdr:col>2</xdr:col>
      <xdr:colOff>1057276</xdr:colOff>
      <xdr:row>12</xdr:row>
      <xdr:rowOff>355058</xdr:rowOff>
    </xdr:to>
    <xdr:pic>
      <xdr:nvPicPr>
        <xdr:cNvPr id="13" name="Рисунок 7" descr="07_113G.png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552" t="22318" r="54771" b="26836"/>
        <a:stretch>
          <a:fillRect/>
        </a:stretch>
      </xdr:blipFill>
      <xdr:spPr bwMode="auto">
        <a:xfrm>
          <a:off x="1952626" y="3400425"/>
          <a:ext cx="419100" cy="28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542925</xdr:colOff>
      <xdr:row>13</xdr:row>
      <xdr:rowOff>247650</xdr:rowOff>
    </xdr:from>
    <xdr:to>
      <xdr:col>2</xdr:col>
      <xdr:colOff>1129081</xdr:colOff>
      <xdr:row>13</xdr:row>
      <xdr:rowOff>581026</xdr:rowOff>
    </xdr:to>
    <xdr:pic>
      <xdr:nvPicPr>
        <xdr:cNvPr id="14" name="Рисунок 8" descr="07_114G.png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92" t="21465" r="43169" b="23924"/>
        <a:stretch>
          <a:fillRect/>
        </a:stretch>
      </xdr:blipFill>
      <xdr:spPr bwMode="auto">
        <a:xfrm>
          <a:off x="1857375" y="4048125"/>
          <a:ext cx="586156" cy="3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mzvezda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omzvezda.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35"/>
  <sheetViews>
    <sheetView tabSelected="1" zoomScale="90" zoomScaleNormal="90" workbookViewId="0">
      <selection activeCell="F1" sqref="F1"/>
    </sheetView>
  </sheetViews>
  <sheetFormatPr defaultColWidth="9.140625" defaultRowHeight="15"/>
  <cols>
    <col min="1" max="1" width="9.140625" style="2"/>
    <col min="2" max="2" width="28.42578125" style="2" customWidth="1"/>
    <col min="3" max="3" width="39.42578125" style="2" customWidth="1"/>
    <col min="4" max="4" width="80.140625" style="2" customWidth="1"/>
    <col min="5" max="5" width="16.140625" style="35" customWidth="1"/>
    <col min="6" max="6" width="28.140625" style="2" customWidth="1"/>
    <col min="7" max="7" width="30" style="2" customWidth="1"/>
    <col min="8" max="8" width="51.42578125" style="2" customWidth="1"/>
    <col min="9" max="9" width="9.140625" style="2"/>
    <col min="10" max="10" width="11.42578125" style="2" customWidth="1"/>
    <col min="11" max="11" width="16.85546875" style="2" customWidth="1"/>
    <col min="12" max="16384" width="9.140625" style="2"/>
  </cols>
  <sheetData>
    <row r="1" spans="1:7" s="1" customFormat="1" ht="163.5" customHeight="1">
      <c r="A1" s="86" t="s">
        <v>134</v>
      </c>
      <c r="B1" s="87"/>
      <c r="C1" s="87"/>
      <c r="D1" s="88"/>
      <c r="E1" s="21" t="s">
        <v>7</v>
      </c>
      <c r="F1" s="119" t="s">
        <v>167</v>
      </c>
      <c r="G1" s="9" t="s">
        <v>131</v>
      </c>
    </row>
    <row r="2" spans="1:7" ht="169.5" customHeight="1">
      <c r="A2" s="12">
        <v>1</v>
      </c>
      <c r="B2" s="22" t="s">
        <v>58</v>
      </c>
      <c r="C2" s="13"/>
      <c r="D2" s="22" t="s">
        <v>90</v>
      </c>
      <c r="E2" s="14">
        <f>E16+E19+E21+E25+E32+E32+E33+E34</f>
        <v>30892.9136</v>
      </c>
      <c r="F2" s="11"/>
      <c r="G2" s="11"/>
    </row>
    <row r="3" spans="1:7" ht="170.25" customHeight="1">
      <c r="A3" s="15">
        <v>2</v>
      </c>
      <c r="B3" s="22" t="s">
        <v>59</v>
      </c>
      <c r="C3" s="16"/>
      <c r="D3" s="22" t="s">
        <v>91</v>
      </c>
      <c r="E3" s="14">
        <f>E17+E19+E20+E21+E25+E32+E32+E33+E34</f>
        <v>44273.9136</v>
      </c>
      <c r="F3" s="11"/>
      <c r="G3" s="11"/>
    </row>
    <row r="4" spans="1:7" ht="182.25" customHeight="1">
      <c r="A4" s="12">
        <v>3</v>
      </c>
      <c r="B4" s="22" t="s">
        <v>60</v>
      </c>
      <c r="C4" s="16"/>
      <c r="D4" s="22" t="s">
        <v>92</v>
      </c>
      <c r="E4" s="14">
        <f>E2+E18</f>
        <v>59832.9136</v>
      </c>
      <c r="F4" s="11"/>
      <c r="G4" s="11"/>
    </row>
    <row r="5" spans="1:7" ht="184.5" customHeight="1">
      <c r="A5" s="15">
        <v>4</v>
      </c>
      <c r="B5" s="22" t="s">
        <v>60</v>
      </c>
      <c r="C5" s="23"/>
      <c r="D5" s="24" t="s">
        <v>133</v>
      </c>
      <c r="E5" s="14">
        <f>E2-E19+E18+E29+E30</f>
        <v>59476.9136</v>
      </c>
      <c r="F5" s="11"/>
      <c r="G5" s="11"/>
    </row>
    <row r="6" spans="1:7" ht="184.5" customHeight="1">
      <c r="A6" s="12">
        <v>5</v>
      </c>
      <c r="B6" s="22" t="s">
        <v>61</v>
      </c>
      <c r="C6" s="23"/>
      <c r="D6" s="24" t="s">
        <v>93</v>
      </c>
      <c r="E6" s="14">
        <f>E16+E18+E20+E23+E26+E32*2+E33+E34</f>
        <v>68464.220925000001</v>
      </c>
      <c r="F6" s="11"/>
      <c r="G6" s="11"/>
    </row>
    <row r="7" spans="1:7" ht="168.75" customHeight="1">
      <c r="A7" s="15">
        <v>6</v>
      </c>
      <c r="B7" s="22" t="s">
        <v>62</v>
      </c>
      <c r="C7" s="23"/>
      <c r="D7" s="24" t="s">
        <v>94</v>
      </c>
      <c r="E7" s="14">
        <f>E16*2+E19+E22+E27+E34+E33+E32*2+E31</f>
        <v>48066.166400000002</v>
      </c>
      <c r="F7" s="11"/>
      <c r="G7" s="11"/>
    </row>
    <row r="8" spans="1:7" ht="176.25" customHeight="1">
      <c r="A8" s="15">
        <v>8</v>
      </c>
      <c r="B8" s="22" t="s">
        <v>63</v>
      </c>
      <c r="C8" s="23"/>
      <c r="D8" s="24" t="s">
        <v>95</v>
      </c>
      <c r="E8" s="14">
        <f>E16+E17+E19+E22+E27+E31+E32*2+E33+E34</f>
        <v>59447.166400000002</v>
      </c>
      <c r="F8" s="11"/>
      <c r="G8" s="11"/>
    </row>
    <row r="9" spans="1:7" ht="168" customHeight="1">
      <c r="A9" s="12">
        <v>9</v>
      </c>
      <c r="B9" s="22" t="s">
        <v>64</v>
      </c>
      <c r="C9" s="23"/>
      <c r="D9" s="24" t="s">
        <v>96</v>
      </c>
      <c r="E9" s="14">
        <f>E17*2+E19+E22+E27+E31+E32*2+E33+E34</f>
        <v>70828.166400000002</v>
      </c>
      <c r="F9" s="11"/>
      <c r="G9" s="11"/>
    </row>
    <row r="10" spans="1:7" ht="184.5" customHeight="1">
      <c r="A10" s="12">
        <v>7</v>
      </c>
      <c r="B10" s="22" t="s">
        <v>65</v>
      </c>
      <c r="C10" s="23"/>
      <c r="D10" s="24" t="s">
        <v>97</v>
      </c>
      <c r="E10" s="14">
        <f>E16*2+E17+E23+E26+E34+E33+E32*2</f>
        <v>72055.220925000001</v>
      </c>
      <c r="F10" s="11"/>
      <c r="G10" s="11"/>
    </row>
    <row r="11" spans="1:7" ht="184.5" customHeight="1">
      <c r="A11" s="15">
        <v>10</v>
      </c>
      <c r="B11" s="22" t="s">
        <v>66</v>
      </c>
      <c r="C11" s="23"/>
      <c r="D11" s="24" t="s">
        <v>98</v>
      </c>
      <c r="E11" s="14">
        <f>E16*2+E18+E24+E28+E31+E32*2+E33+E34</f>
        <v>88272.768075</v>
      </c>
      <c r="F11" s="11"/>
      <c r="G11" s="11"/>
    </row>
    <row r="12" spans="1:7" ht="184.5" customHeight="1">
      <c r="A12" s="12">
        <v>11</v>
      </c>
      <c r="B12" s="22" t="s">
        <v>67</v>
      </c>
      <c r="C12" s="23"/>
      <c r="D12" s="24" t="s">
        <v>99</v>
      </c>
      <c r="E12" s="14">
        <f>E16*2+E18*2+E24+E28+E29+E30+E32*2+E33+E34</f>
        <v>118750.768075</v>
      </c>
      <c r="F12" s="11"/>
      <c r="G12" s="11"/>
    </row>
    <row r="13" spans="1:7" ht="184.5" customHeight="1">
      <c r="A13" s="15">
        <v>12</v>
      </c>
      <c r="B13" s="22" t="s">
        <v>68</v>
      </c>
      <c r="C13" s="23"/>
      <c r="D13" s="24" t="s">
        <v>100</v>
      </c>
      <c r="E13" s="14">
        <f>E16*2+E17*2+E24+E28+E31+E32*2+E33+E34</f>
        <v>105244.768075</v>
      </c>
      <c r="F13" s="11"/>
      <c r="G13" s="11"/>
    </row>
    <row r="14" spans="1:7" ht="184.5" customHeight="1">
      <c r="A14" s="12">
        <v>13</v>
      </c>
      <c r="B14" s="22" t="s">
        <v>69</v>
      </c>
      <c r="C14" s="23"/>
      <c r="D14" s="24" t="s">
        <v>101</v>
      </c>
      <c r="E14" s="14">
        <f>E16*2+E18*2+E19+E22+E27+E31+E32+E32+E33+E34</f>
        <v>105946.1664</v>
      </c>
      <c r="F14" s="11"/>
      <c r="G14" s="11"/>
    </row>
    <row r="15" spans="1:7" ht="27" customHeight="1">
      <c r="A15" s="89" t="s">
        <v>0</v>
      </c>
      <c r="B15" s="89"/>
      <c r="C15" s="89"/>
      <c r="D15" s="89"/>
      <c r="E15" s="89"/>
      <c r="F15" s="11"/>
      <c r="G15" s="11"/>
    </row>
    <row r="16" spans="1:7" ht="63">
      <c r="A16" s="16">
        <v>1</v>
      </c>
      <c r="B16" s="25" t="s">
        <v>8</v>
      </c>
      <c r="C16" s="90"/>
      <c r="D16" s="17" t="s">
        <v>118</v>
      </c>
      <c r="E16" s="36">
        <v>11575</v>
      </c>
      <c r="G16" s="11"/>
    </row>
    <row r="17" spans="1:7" ht="63">
      <c r="A17" s="16">
        <v>2</v>
      </c>
      <c r="B17" s="25" t="s">
        <v>9</v>
      </c>
      <c r="C17" s="91"/>
      <c r="D17" s="17" t="s">
        <v>119</v>
      </c>
      <c r="E17" s="36">
        <v>22956</v>
      </c>
      <c r="G17" s="11"/>
    </row>
    <row r="18" spans="1:7" ht="78.75">
      <c r="A18" s="16">
        <v>3</v>
      </c>
      <c r="B18" s="25" t="s">
        <v>10</v>
      </c>
      <c r="C18" s="92"/>
      <c r="D18" s="17" t="s">
        <v>120</v>
      </c>
      <c r="E18" s="36">
        <v>28940</v>
      </c>
      <c r="G18" s="11"/>
    </row>
    <row r="19" spans="1:7" ht="49.5" customHeight="1">
      <c r="A19" s="16">
        <v>4</v>
      </c>
      <c r="B19" s="25" t="s">
        <v>11</v>
      </c>
      <c r="C19" s="25"/>
      <c r="D19" s="17" t="s">
        <v>121</v>
      </c>
      <c r="E19" s="36">
        <v>2684</v>
      </c>
      <c r="G19" s="11"/>
    </row>
    <row r="20" spans="1:7" ht="38.25" customHeight="1">
      <c r="A20" s="16">
        <v>5</v>
      </c>
      <c r="B20" s="25" t="s">
        <v>12</v>
      </c>
      <c r="C20" s="25"/>
      <c r="D20" s="19" t="s">
        <v>122</v>
      </c>
      <c r="E20" s="36">
        <v>2000</v>
      </c>
      <c r="G20" s="11"/>
    </row>
    <row r="21" spans="1:7" ht="42.75" customHeight="1">
      <c r="A21" s="16">
        <v>6</v>
      </c>
      <c r="B21" s="25" t="s">
        <v>13</v>
      </c>
      <c r="C21" s="25"/>
      <c r="D21" s="19" t="s">
        <v>123</v>
      </c>
      <c r="E21" s="36">
        <v>9476.9135999999999</v>
      </c>
      <c r="G21" s="11"/>
    </row>
    <row r="22" spans="1:7" ht="44.25" customHeight="1">
      <c r="A22" s="16">
        <v>7</v>
      </c>
      <c r="B22" s="25" t="s">
        <v>14</v>
      </c>
      <c r="C22" s="25"/>
      <c r="D22" s="19" t="s">
        <v>125</v>
      </c>
      <c r="E22" s="36">
        <v>13087.166400000004</v>
      </c>
      <c r="G22" s="11"/>
    </row>
    <row r="23" spans="1:7" ht="42.75" customHeight="1">
      <c r="A23" s="16">
        <v>8</v>
      </c>
      <c r="B23" s="25" t="s">
        <v>15</v>
      </c>
      <c r="C23" s="25"/>
      <c r="D23" s="19" t="s">
        <v>124</v>
      </c>
      <c r="E23" s="37">
        <v>18391.220924999998</v>
      </c>
      <c r="F23" s="11"/>
      <c r="G23" s="11"/>
    </row>
    <row r="24" spans="1:7" ht="42.75" customHeight="1">
      <c r="A24" s="16">
        <v>9</v>
      </c>
      <c r="B24" s="26" t="s">
        <v>16</v>
      </c>
      <c r="C24" s="26"/>
      <c r="D24" s="19" t="s">
        <v>126</v>
      </c>
      <c r="E24" s="37">
        <v>26796.768075</v>
      </c>
      <c r="F24" s="11"/>
      <c r="G24" s="11"/>
    </row>
    <row r="25" spans="1:7" ht="18.75">
      <c r="A25" s="16">
        <v>10</v>
      </c>
      <c r="B25" s="26" t="s">
        <v>18</v>
      </c>
      <c r="C25" s="83"/>
      <c r="D25" s="19" t="s">
        <v>127</v>
      </c>
      <c r="E25" s="38">
        <f>3397+1520</f>
        <v>4917</v>
      </c>
      <c r="F25" s="11"/>
      <c r="G25" s="11"/>
    </row>
    <row r="26" spans="1:7" ht="18.75">
      <c r="A26" s="16">
        <v>11</v>
      </c>
      <c r="B26" s="26" t="s">
        <v>19</v>
      </c>
      <c r="C26" s="84"/>
      <c r="D26" s="19" t="s">
        <v>128</v>
      </c>
      <c r="E26" s="38">
        <f>3798+1520</f>
        <v>5318</v>
      </c>
      <c r="F26" s="11"/>
      <c r="G26" s="11"/>
    </row>
    <row r="27" spans="1:7" ht="18.75">
      <c r="A27" s="16">
        <v>12</v>
      </c>
      <c r="B27" s="26" t="s">
        <v>20</v>
      </c>
      <c r="C27" s="84"/>
      <c r="D27" s="19" t="s">
        <v>129</v>
      </c>
      <c r="E27" s="38">
        <f>4595+1520</f>
        <v>6115</v>
      </c>
      <c r="F27" s="11"/>
      <c r="G27" s="11"/>
    </row>
    <row r="28" spans="1:7" ht="18.75">
      <c r="A28" s="16">
        <v>13</v>
      </c>
      <c r="B28" s="26" t="s">
        <v>21</v>
      </c>
      <c r="C28" s="85"/>
      <c r="D28" s="19" t="s">
        <v>130</v>
      </c>
      <c r="E28" s="38">
        <f>4836+1520</f>
        <v>6356</v>
      </c>
      <c r="F28" s="11"/>
      <c r="G28" s="11"/>
    </row>
    <row r="29" spans="1:7" ht="32.25" customHeight="1">
      <c r="A29" s="16">
        <v>14</v>
      </c>
      <c r="B29" s="78" t="s">
        <v>17</v>
      </c>
      <c r="C29" s="78"/>
      <c r="D29" s="20" t="s">
        <v>76</v>
      </c>
      <c r="E29" s="38">
        <v>690</v>
      </c>
    </row>
    <row r="30" spans="1:7" ht="52.5" customHeight="1">
      <c r="A30" s="16">
        <v>15</v>
      </c>
      <c r="B30" s="79"/>
      <c r="C30" s="79"/>
      <c r="D30" s="20" t="s">
        <v>71</v>
      </c>
      <c r="E30" s="38">
        <v>1638</v>
      </c>
      <c r="F30" s="11"/>
      <c r="G30" s="11"/>
    </row>
    <row r="31" spans="1:7" ht="51" customHeight="1">
      <c r="A31" s="16">
        <v>16</v>
      </c>
      <c r="B31" s="79"/>
      <c r="C31" s="79"/>
      <c r="D31" s="20" t="s">
        <v>72</v>
      </c>
      <c r="E31" s="38">
        <v>790</v>
      </c>
      <c r="F31" s="11"/>
      <c r="G31" s="11"/>
    </row>
    <row r="32" spans="1:7" ht="48.75" customHeight="1">
      <c r="A32" s="16">
        <v>17</v>
      </c>
      <c r="B32" s="79"/>
      <c r="C32" s="79"/>
      <c r="D32" s="19" t="s">
        <v>74</v>
      </c>
      <c r="E32" s="38">
        <v>700</v>
      </c>
      <c r="F32" s="11"/>
      <c r="G32" s="11"/>
    </row>
    <row r="33" spans="1:7" ht="47.25" customHeight="1">
      <c r="A33" s="16">
        <v>18</v>
      </c>
      <c r="B33" s="79"/>
      <c r="C33" s="79"/>
      <c r="D33" s="20" t="s">
        <v>73</v>
      </c>
      <c r="E33" s="38">
        <v>420</v>
      </c>
      <c r="F33" s="11"/>
      <c r="G33" s="11"/>
    </row>
    <row r="34" spans="1:7" ht="47.25" customHeight="1">
      <c r="A34" s="16">
        <v>19</v>
      </c>
      <c r="B34" s="80"/>
      <c r="C34" s="80"/>
      <c r="D34" s="20" t="s">
        <v>75</v>
      </c>
      <c r="E34" s="38">
        <v>420</v>
      </c>
      <c r="F34" s="11"/>
      <c r="G34" s="11"/>
    </row>
    <row r="35" spans="1:7" ht="66.75" customHeight="1">
      <c r="A35" s="81" t="s">
        <v>55</v>
      </c>
      <c r="B35" s="82"/>
      <c r="C35" s="82"/>
      <c r="D35" s="82"/>
      <c r="E35" s="82"/>
      <c r="F35" s="11"/>
      <c r="G35" s="11"/>
    </row>
  </sheetData>
  <mergeCells count="7">
    <mergeCell ref="C29:C34"/>
    <mergeCell ref="B29:B34"/>
    <mergeCell ref="A35:E35"/>
    <mergeCell ref="C25:C28"/>
    <mergeCell ref="A1:D1"/>
    <mergeCell ref="A15:E15"/>
    <mergeCell ref="C16:C18"/>
  </mergeCells>
  <hyperlinks>
    <hyperlink ref="F1" r:id="rId1"/>
  </hyperlinks>
  <pageMargins left="0.7" right="0.7" top="0.75" bottom="0.75" header="0.3" footer="0.3"/>
  <pageSetup paperSize="9" scale="3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46"/>
  <sheetViews>
    <sheetView zoomScale="80" zoomScaleNormal="80" workbookViewId="0">
      <selection activeCell="B6" sqref="B6"/>
    </sheetView>
  </sheetViews>
  <sheetFormatPr defaultRowHeight="14.25"/>
  <cols>
    <col min="1" max="1" width="6.5703125" style="46" customWidth="1"/>
    <col min="2" max="2" width="44.5703125" style="46" customWidth="1"/>
    <col min="3" max="3" width="108.85546875" style="46" customWidth="1"/>
    <col min="4" max="4" width="17.5703125" style="76" customWidth="1"/>
    <col min="5" max="5" width="17.140625" style="46" customWidth="1"/>
    <col min="6" max="6" width="32.42578125" style="46" customWidth="1"/>
    <col min="7" max="7" width="14.140625" style="46" customWidth="1"/>
    <col min="8" max="16384" width="9.140625" style="46"/>
  </cols>
  <sheetData>
    <row r="1" spans="1:7" s="43" customFormat="1" ht="125.25" customHeight="1">
      <c r="A1" s="94" t="s">
        <v>135</v>
      </c>
      <c r="B1" s="95"/>
      <c r="C1" s="96"/>
      <c r="D1" s="118" t="s">
        <v>167</v>
      </c>
      <c r="E1" s="99"/>
    </row>
    <row r="2" spans="1:7" ht="60" customHeight="1">
      <c r="A2" s="97" t="s">
        <v>136</v>
      </c>
      <c r="B2" s="98"/>
      <c r="C2" s="98"/>
      <c r="D2" s="44"/>
      <c r="E2" s="45"/>
    </row>
    <row r="3" spans="1:7" ht="42" customHeight="1">
      <c r="A3" s="103" t="s">
        <v>1</v>
      </c>
      <c r="B3" s="103" t="s">
        <v>2</v>
      </c>
      <c r="C3" s="103" t="s">
        <v>3</v>
      </c>
      <c r="D3" s="108" t="s">
        <v>4</v>
      </c>
      <c r="E3" s="109"/>
      <c r="F3" s="93" t="s">
        <v>132</v>
      </c>
    </row>
    <row r="4" spans="1:7" ht="46.5" customHeight="1">
      <c r="A4" s="104"/>
      <c r="B4" s="104"/>
      <c r="C4" s="104"/>
      <c r="D4" s="47" t="s">
        <v>23</v>
      </c>
      <c r="E4" s="47" t="s">
        <v>22</v>
      </c>
      <c r="F4" s="93"/>
    </row>
    <row r="5" spans="1:7" s="52" customFormat="1" ht="242.25" customHeight="1">
      <c r="A5" s="48">
        <v>1</v>
      </c>
      <c r="B5" s="49"/>
      <c r="C5" s="50" t="s">
        <v>137</v>
      </c>
      <c r="D5" s="51"/>
      <c r="E5" s="51">
        <f>D21*2+D24*4+D25*2+D26*6+D33*2+D35*4+D38+D39</f>
        <v>323462</v>
      </c>
    </row>
    <row r="6" spans="1:7" s="52" customFormat="1" ht="163.5" customHeight="1">
      <c r="A6" s="48">
        <v>2</v>
      </c>
      <c r="B6" s="49"/>
      <c r="C6" s="50" t="s">
        <v>138</v>
      </c>
      <c r="D6" s="51">
        <f>D21*2+D24*4+D30*2+D35*4+D28*2+D38+D39</f>
        <v>331902.44185</v>
      </c>
      <c r="E6" s="51">
        <f>D6-D30*2+D33*2</f>
        <v>332100</v>
      </c>
    </row>
    <row r="7" spans="1:7" s="52" customFormat="1" ht="161.25" customHeight="1">
      <c r="A7" s="48">
        <v>3</v>
      </c>
      <c r="B7" s="49"/>
      <c r="C7" s="50" t="s">
        <v>139</v>
      </c>
      <c r="D7" s="51">
        <f>D21*2+D24*3+D28*2+D30*2+D35*4+D38+D39+D27</f>
        <v>322327.44185</v>
      </c>
      <c r="E7" s="51">
        <f>D7-D30*2+D33*2</f>
        <v>322525</v>
      </c>
    </row>
    <row r="8" spans="1:7" ht="159.75" customHeight="1">
      <c r="A8" s="48">
        <v>4</v>
      </c>
      <c r="B8" s="53"/>
      <c r="C8" s="50" t="s">
        <v>140</v>
      </c>
      <c r="D8" s="51">
        <f>D23*2+D24*2+D31+D37+D38+D39</f>
        <v>97198</v>
      </c>
      <c r="E8" s="51">
        <f>D8-D31+D34</f>
        <v>97771</v>
      </c>
    </row>
    <row r="9" spans="1:7" ht="180" customHeight="1">
      <c r="A9" s="48">
        <v>5</v>
      </c>
      <c r="B9" s="53"/>
      <c r="C9" s="50" t="s">
        <v>141</v>
      </c>
      <c r="D9" s="51">
        <f>D22+D23+D24*6+D30*2+D35*4+D38+D39</f>
        <v>197088.44185</v>
      </c>
      <c r="E9" s="51">
        <f>D9-D30*2+D33*2</f>
        <v>197286</v>
      </c>
    </row>
    <row r="10" spans="1:7" s="52" customFormat="1" ht="171" customHeight="1">
      <c r="A10" s="48">
        <v>6</v>
      </c>
      <c r="B10" s="49"/>
      <c r="C10" s="50" t="s">
        <v>142</v>
      </c>
      <c r="D10" s="51">
        <f>D21+D22+D24*4+D25+D29*2+D36*2+D38+D39</f>
        <v>222911</v>
      </c>
      <c r="E10" s="51"/>
    </row>
    <row r="11" spans="1:7" ht="169.5" customHeight="1">
      <c r="A11" s="48">
        <v>7</v>
      </c>
      <c r="B11" s="53"/>
      <c r="C11" s="50" t="s">
        <v>143</v>
      </c>
      <c r="D11" s="51">
        <f>D21+D25*2+D29*2+D36*2+D38+D39+D27</f>
        <v>191568</v>
      </c>
      <c r="E11" s="51"/>
      <c r="G11" s="54" t="s">
        <v>57</v>
      </c>
    </row>
    <row r="12" spans="1:7" ht="169.5" customHeight="1">
      <c r="A12" s="48">
        <v>8</v>
      </c>
      <c r="B12" s="53"/>
      <c r="C12" s="50" t="s">
        <v>144</v>
      </c>
      <c r="D12" s="51">
        <f>'LOFT для Автосервиса'!E6+'LOFT для Гаража'!D35*2+'LOFT для Гаража'!D38</f>
        <v>105282.220925</v>
      </c>
      <c r="E12" s="51"/>
      <c r="G12" s="54"/>
    </row>
    <row r="13" spans="1:7" ht="228.75" customHeight="1">
      <c r="A13" s="48"/>
      <c r="B13" s="53"/>
      <c r="C13" s="50" t="s">
        <v>145</v>
      </c>
      <c r="D13" s="51">
        <f>D30*3+D34*2+D36*2+D41*4+D44+D45+D33</f>
        <v>177155.66277499998</v>
      </c>
      <c r="E13" s="77" t="s">
        <v>166</v>
      </c>
      <c r="G13" s="54"/>
    </row>
    <row r="14" spans="1:7" ht="180" customHeight="1">
      <c r="A14" s="55">
        <v>1</v>
      </c>
      <c r="B14" s="53"/>
      <c r="C14" s="50" t="s">
        <v>146</v>
      </c>
      <c r="D14" s="51"/>
      <c r="E14" s="51">
        <v>273635</v>
      </c>
      <c r="G14" s="54"/>
    </row>
    <row r="15" spans="1:7" ht="219.75" customHeight="1">
      <c r="A15" s="55"/>
      <c r="B15" s="53"/>
      <c r="C15" s="50" t="s">
        <v>147</v>
      </c>
      <c r="D15" s="51">
        <f>D33*2+D36*2+D24*2+E19*3</f>
        <v>224878</v>
      </c>
      <c r="E15" s="51"/>
      <c r="G15" s="54"/>
    </row>
    <row r="16" spans="1:7" ht="169.5" customHeight="1">
      <c r="A16" s="55">
        <v>2</v>
      </c>
      <c r="B16" s="53"/>
      <c r="C16" s="50" t="s">
        <v>148</v>
      </c>
      <c r="D16" s="51"/>
      <c r="E16" s="51">
        <f>D24*2+D25+D33+D35*2+D38+D39+4752</f>
        <v>107736</v>
      </c>
      <c r="G16" s="54"/>
    </row>
    <row r="17" spans="1:7" ht="168" customHeight="1">
      <c r="A17" s="55">
        <v>3</v>
      </c>
      <c r="B17" s="53"/>
      <c r="C17" s="56" t="s">
        <v>149</v>
      </c>
      <c r="D17" s="51"/>
      <c r="E17" s="51">
        <f>D25*2+4752*2+D33</f>
        <v>73906</v>
      </c>
      <c r="G17" s="54"/>
    </row>
    <row r="18" spans="1:7" ht="151.5" customHeight="1">
      <c r="A18" s="55">
        <v>4</v>
      </c>
      <c r="B18" s="53"/>
      <c r="C18" s="56" t="s">
        <v>150</v>
      </c>
      <c r="D18" s="51"/>
      <c r="E18" s="51">
        <f>D25*2+4752*2+D34</f>
        <v>78494</v>
      </c>
      <c r="G18" s="54"/>
    </row>
    <row r="19" spans="1:7" ht="169.5" customHeight="1">
      <c r="A19" s="55">
        <v>5</v>
      </c>
      <c r="B19" s="53"/>
      <c r="C19" s="56" t="s">
        <v>151</v>
      </c>
      <c r="D19" s="51"/>
      <c r="E19" s="51">
        <f>D25+4752+9720</f>
        <v>37428</v>
      </c>
      <c r="G19" s="54"/>
    </row>
    <row r="20" spans="1:7" ht="27" customHeight="1">
      <c r="A20" s="106" t="s">
        <v>0</v>
      </c>
      <c r="B20" s="106"/>
      <c r="C20" s="106"/>
      <c r="D20" s="106"/>
      <c r="E20" s="106"/>
    </row>
    <row r="21" spans="1:7" ht="63.75" customHeight="1">
      <c r="A21" s="57">
        <v>1</v>
      </c>
      <c r="B21" s="58" t="s">
        <v>116</v>
      </c>
      <c r="C21" s="59" t="s">
        <v>152</v>
      </c>
      <c r="D21" s="60">
        <v>59252</v>
      </c>
      <c r="E21" s="61"/>
    </row>
    <row r="22" spans="1:7" ht="46.5">
      <c r="A22" s="57">
        <v>2</v>
      </c>
      <c r="B22" s="62"/>
      <c r="C22" s="59" t="s">
        <v>153</v>
      </c>
      <c r="D22" s="60">
        <v>9999</v>
      </c>
      <c r="E22" s="61"/>
    </row>
    <row r="23" spans="1:7" ht="45.75" customHeight="1">
      <c r="A23" s="57">
        <v>3</v>
      </c>
      <c r="B23" s="62"/>
      <c r="C23" s="59" t="s">
        <v>154</v>
      </c>
      <c r="D23" s="60">
        <v>8421</v>
      </c>
      <c r="E23" s="61"/>
    </row>
    <row r="24" spans="1:7" ht="69.75" customHeight="1">
      <c r="A24" s="57">
        <v>4</v>
      </c>
      <c r="B24" s="63" t="s">
        <v>115</v>
      </c>
      <c r="C24" s="59" t="s">
        <v>155</v>
      </c>
      <c r="D24" s="64">
        <f>'LOFT для Автосервиса'!E16</f>
        <v>11575</v>
      </c>
      <c r="E24" s="61"/>
    </row>
    <row r="25" spans="1:7" ht="63.75" customHeight="1">
      <c r="A25" s="57">
        <v>5</v>
      </c>
      <c r="B25" s="63" t="s">
        <v>9</v>
      </c>
      <c r="C25" s="59" t="s">
        <v>156</v>
      </c>
      <c r="D25" s="60">
        <f>'LOFT для Автосервиса'!E17</f>
        <v>22956</v>
      </c>
      <c r="E25" s="61"/>
    </row>
    <row r="26" spans="1:7" ht="63.75" customHeight="1">
      <c r="A26" s="57"/>
      <c r="B26" s="62"/>
      <c r="C26" s="59" t="s">
        <v>157</v>
      </c>
      <c r="D26" s="60">
        <v>555</v>
      </c>
      <c r="E26" s="61"/>
    </row>
    <row r="27" spans="1:7" ht="51.75" customHeight="1">
      <c r="A27" s="57">
        <v>6</v>
      </c>
      <c r="B27" s="63" t="s">
        <v>12</v>
      </c>
      <c r="C27" s="59" t="s">
        <v>158</v>
      </c>
      <c r="D27" s="60">
        <f>'LOFT для Автосервиса'!E20</f>
        <v>2000</v>
      </c>
      <c r="E27" s="61"/>
    </row>
    <row r="28" spans="1:7" ht="56.25" customHeight="1">
      <c r="A28" s="57">
        <v>7</v>
      </c>
      <c r="B28" s="62"/>
      <c r="C28" s="59" t="s">
        <v>159</v>
      </c>
      <c r="D28" s="60">
        <f>'LOFT для Автосервиса'!E18</f>
        <v>28940</v>
      </c>
      <c r="E28" s="61"/>
    </row>
    <row r="29" spans="1:7" ht="42.75" customHeight="1">
      <c r="A29" s="57">
        <v>8</v>
      </c>
      <c r="B29" s="65" t="s">
        <v>117</v>
      </c>
      <c r="C29" s="66" t="s">
        <v>102</v>
      </c>
      <c r="D29" s="60">
        <v>13800</v>
      </c>
      <c r="E29" s="61"/>
    </row>
    <row r="30" spans="1:7" ht="42.75" customHeight="1">
      <c r="A30" s="57">
        <v>9</v>
      </c>
      <c r="B30" s="67"/>
      <c r="C30" s="66" t="s">
        <v>103</v>
      </c>
      <c r="D30" s="60">
        <f>'LOFT для Автосервиса'!E23</f>
        <v>18391.220924999998</v>
      </c>
      <c r="E30" s="61"/>
    </row>
    <row r="31" spans="1:7" ht="42.75" customHeight="1">
      <c r="A31" s="57">
        <v>10</v>
      </c>
      <c r="B31" s="67"/>
      <c r="C31" s="66" t="s">
        <v>104</v>
      </c>
      <c r="D31" s="60">
        <v>22505</v>
      </c>
      <c r="E31" s="61"/>
    </row>
    <row r="32" spans="1:7" ht="42.75" customHeight="1">
      <c r="A32" s="57">
        <v>11</v>
      </c>
      <c r="B32" s="62"/>
      <c r="C32" s="66" t="s">
        <v>105</v>
      </c>
      <c r="D32" s="60">
        <f>'LOFT для Автосервиса'!E24</f>
        <v>26796.768075</v>
      </c>
      <c r="E32" s="61"/>
    </row>
    <row r="33" spans="1:5" ht="42.75" customHeight="1">
      <c r="A33" s="57">
        <v>12</v>
      </c>
      <c r="B33" s="107" t="s">
        <v>24</v>
      </c>
      <c r="C33" s="59" t="s">
        <v>160</v>
      </c>
      <c r="D33" s="60">
        <v>18490</v>
      </c>
      <c r="E33" s="61"/>
    </row>
    <row r="34" spans="1:5" ht="42.75" customHeight="1">
      <c r="A34" s="57">
        <v>13</v>
      </c>
      <c r="B34" s="105"/>
      <c r="C34" s="59" t="s">
        <v>161</v>
      </c>
      <c r="D34" s="60">
        <v>23078</v>
      </c>
      <c r="E34" s="61"/>
    </row>
    <row r="35" spans="1:5" ht="51.75" customHeight="1">
      <c r="A35" s="57">
        <v>14</v>
      </c>
      <c r="B35" s="105" t="s">
        <v>5</v>
      </c>
      <c r="C35" s="66" t="s">
        <v>106</v>
      </c>
      <c r="D35" s="60">
        <v>17024</v>
      </c>
      <c r="E35" s="61"/>
    </row>
    <row r="36" spans="1:5" ht="51.75" customHeight="1">
      <c r="A36" s="57">
        <v>15</v>
      </c>
      <c r="B36" s="105"/>
      <c r="C36" s="66" t="s">
        <v>107</v>
      </c>
      <c r="D36" s="60">
        <v>26232</v>
      </c>
      <c r="E36" s="61"/>
    </row>
    <row r="37" spans="1:5" ht="30.75" customHeight="1">
      <c r="A37" s="57">
        <v>16</v>
      </c>
      <c r="B37" s="105"/>
      <c r="C37" s="66" t="s">
        <v>108</v>
      </c>
      <c r="D37" s="60">
        <v>30361</v>
      </c>
      <c r="E37" s="61"/>
    </row>
    <row r="38" spans="1:5" ht="120.75" customHeight="1">
      <c r="A38" s="57">
        <v>17</v>
      </c>
      <c r="B38" s="100" t="s">
        <v>6</v>
      </c>
      <c r="C38" s="59" t="s">
        <v>162</v>
      </c>
      <c r="D38" s="68">
        <f>Экраны_и_Держатели!E25</f>
        <v>2770</v>
      </c>
      <c r="E38" s="61"/>
    </row>
    <row r="39" spans="1:5" ht="47.25">
      <c r="A39" s="57">
        <v>18</v>
      </c>
      <c r="B39" s="101"/>
      <c r="C39" s="66" t="s">
        <v>77</v>
      </c>
      <c r="D39" s="60">
        <v>1570</v>
      </c>
      <c r="E39" s="61"/>
    </row>
    <row r="40" spans="1:5" ht="41.25" customHeight="1">
      <c r="A40" s="57">
        <v>19</v>
      </c>
      <c r="B40" s="101"/>
      <c r="C40" s="66" t="s">
        <v>25</v>
      </c>
      <c r="D40" s="68">
        <v>200</v>
      </c>
      <c r="E40" s="61"/>
    </row>
    <row r="41" spans="1:5" ht="41.25" customHeight="1">
      <c r="A41" s="57"/>
      <c r="B41" s="101"/>
      <c r="C41" s="66" t="s">
        <v>26</v>
      </c>
      <c r="D41" s="68">
        <v>200</v>
      </c>
      <c r="E41" s="61"/>
    </row>
    <row r="42" spans="1:5" ht="33" customHeight="1">
      <c r="A42" s="57">
        <v>20</v>
      </c>
      <c r="B42" s="101"/>
      <c r="C42" s="69" t="s">
        <v>163</v>
      </c>
      <c r="D42" s="60">
        <v>2152</v>
      </c>
      <c r="E42" s="61"/>
    </row>
    <row r="43" spans="1:5" ht="33" customHeight="1">
      <c r="A43" s="57">
        <v>21</v>
      </c>
      <c r="B43" s="101"/>
      <c r="C43" s="69" t="s">
        <v>164</v>
      </c>
      <c r="D43" s="60">
        <v>3721</v>
      </c>
      <c r="E43" s="61"/>
    </row>
    <row r="44" spans="1:5" ht="33" customHeight="1">
      <c r="A44" s="57">
        <v>22</v>
      </c>
      <c r="B44" s="102"/>
      <c r="C44" s="69" t="s">
        <v>165</v>
      </c>
      <c r="D44" s="60">
        <v>4072</v>
      </c>
      <c r="E44" s="61"/>
    </row>
    <row r="45" spans="1:5" ht="33" customHeight="1">
      <c r="A45" s="70"/>
      <c r="B45" s="71"/>
      <c r="C45" s="72"/>
      <c r="D45" s="73"/>
      <c r="E45" s="74"/>
    </row>
    <row r="46" spans="1:5" ht="18">
      <c r="C46" s="75"/>
    </row>
  </sheetData>
  <mergeCells count="12">
    <mergeCell ref="F3:F4"/>
    <mergeCell ref="A1:C1"/>
    <mergeCell ref="A2:C2"/>
    <mergeCell ref="D1:E1"/>
    <mergeCell ref="B38:B44"/>
    <mergeCell ref="A3:A4"/>
    <mergeCell ref="B3:B4"/>
    <mergeCell ref="C3:C4"/>
    <mergeCell ref="B35:B37"/>
    <mergeCell ref="A20:E20"/>
    <mergeCell ref="B33:B34"/>
    <mergeCell ref="D3:E3"/>
  </mergeCells>
  <phoneticPr fontId="30" type="noConversion"/>
  <hyperlinks>
    <hyperlink ref="D1" r:id="rId1"/>
  </hyperlinks>
  <pageMargins left="0.7" right="0.7" top="0.75" bottom="0.75" header="0.3" footer="0.3"/>
  <pageSetup paperSize="9" scale="54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3333FF"/>
    <pageSetUpPr fitToPage="1"/>
  </sheetPr>
  <dimension ref="A1:G25"/>
  <sheetViews>
    <sheetView workbookViewId="0">
      <selection activeCell="G5" sqref="G5"/>
    </sheetView>
  </sheetViews>
  <sheetFormatPr defaultRowHeight="64.5" customHeight="1"/>
  <cols>
    <col min="1" max="1" width="5.85546875" style="5" customWidth="1"/>
    <col min="2" max="2" width="13.85546875" style="6" customWidth="1"/>
    <col min="3" max="3" width="28.140625" style="7" customWidth="1"/>
    <col min="4" max="4" width="42.7109375" style="3" customWidth="1"/>
    <col min="5" max="5" width="15.140625" style="8" customWidth="1"/>
    <col min="6" max="6" width="13.28515625" style="4" customWidth="1"/>
    <col min="7" max="7" width="12.140625" style="4" customWidth="1"/>
    <col min="8" max="256" width="9.140625" style="4"/>
    <col min="257" max="257" width="5.85546875" style="4" customWidth="1"/>
    <col min="258" max="258" width="13.85546875" style="4" customWidth="1"/>
    <col min="259" max="259" width="28.140625" style="4" customWidth="1"/>
    <col min="260" max="260" width="42.7109375" style="4" customWidth="1"/>
    <col min="261" max="261" width="15.140625" style="4" customWidth="1"/>
    <col min="262" max="512" width="9.140625" style="4"/>
    <col min="513" max="513" width="5.85546875" style="4" customWidth="1"/>
    <col min="514" max="514" width="13.85546875" style="4" customWidth="1"/>
    <col min="515" max="515" width="28.140625" style="4" customWidth="1"/>
    <col min="516" max="516" width="42.7109375" style="4" customWidth="1"/>
    <col min="517" max="517" width="15.140625" style="4" customWidth="1"/>
    <col min="518" max="768" width="9.140625" style="4"/>
    <col min="769" max="769" width="5.85546875" style="4" customWidth="1"/>
    <col min="770" max="770" width="13.85546875" style="4" customWidth="1"/>
    <col min="771" max="771" width="28.140625" style="4" customWidth="1"/>
    <col min="772" max="772" width="42.7109375" style="4" customWidth="1"/>
    <col min="773" max="773" width="15.140625" style="4" customWidth="1"/>
    <col min="774" max="1024" width="9.140625" style="4"/>
    <col min="1025" max="1025" width="5.85546875" style="4" customWidth="1"/>
    <col min="1026" max="1026" width="13.85546875" style="4" customWidth="1"/>
    <col min="1027" max="1027" width="28.140625" style="4" customWidth="1"/>
    <col min="1028" max="1028" width="42.7109375" style="4" customWidth="1"/>
    <col min="1029" max="1029" width="15.140625" style="4" customWidth="1"/>
    <col min="1030" max="1280" width="9.140625" style="4"/>
    <col min="1281" max="1281" width="5.85546875" style="4" customWidth="1"/>
    <col min="1282" max="1282" width="13.85546875" style="4" customWidth="1"/>
    <col min="1283" max="1283" width="28.140625" style="4" customWidth="1"/>
    <col min="1284" max="1284" width="42.7109375" style="4" customWidth="1"/>
    <col min="1285" max="1285" width="15.140625" style="4" customWidth="1"/>
    <col min="1286" max="1536" width="9.140625" style="4"/>
    <col min="1537" max="1537" width="5.85546875" style="4" customWidth="1"/>
    <col min="1538" max="1538" width="13.85546875" style="4" customWidth="1"/>
    <col min="1539" max="1539" width="28.140625" style="4" customWidth="1"/>
    <col min="1540" max="1540" width="42.7109375" style="4" customWidth="1"/>
    <col min="1541" max="1541" width="15.140625" style="4" customWidth="1"/>
    <col min="1542" max="1792" width="9.140625" style="4"/>
    <col min="1793" max="1793" width="5.85546875" style="4" customWidth="1"/>
    <col min="1794" max="1794" width="13.85546875" style="4" customWidth="1"/>
    <col min="1795" max="1795" width="28.140625" style="4" customWidth="1"/>
    <col min="1796" max="1796" width="42.7109375" style="4" customWidth="1"/>
    <col min="1797" max="1797" width="15.140625" style="4" customWidth="1"/>
    <col min="1798" max="2048" width="9.140625" style="4"/>
    <col min="2049" max="2049" width="5.85546875" style="4" customWidth="1"/>
    <col min="2050" max="2050" width="13.85546875" style="4" customWidth="1"/>
    <col min="2051" max="2051" width="28.140625" style="4" customWidth="1"/>
    <col min="2052" max="2052" width="42.7109375" style="4" customWidth="1"/>
    <col min="2053" max="2053" width="15.140625" style="4" customWidth="1"/>
    <col min="2054" max="2304" width="9.140625" style="4"/>
    <col min="2305" max="2305" width="5.85546875" style="4" customWidth="1"/>
    <col min="2306" max="2306" width="13.85546875" style="4" customWidth="1"/>
    <col min="2307" max="2307" width="28.140625" style="4" customWidth="1"/>
    <col min="2308" max="2308" width="42.7109375" style="4" customWidth="1"/>
    <col min="2309" max="2309" width="15.140625" style="4" customWidth="1"/>
    <col min="2310" max="2560" width="9.140625" style="4"/>
    <col min="2561" max="2561" width="5.85546875" style="4" customWidth="1"/>
    <col min="2562" max="2562" width="13.85546875" style="4" customWidth="1"/>
    <col min="2563" max="2563" width="28.140625" style="4" customWidth="1"/>
    <col min="2564" max="2564" width="42.7109375" style="4" customWidth="1"/>
    <col min="2565" max="2565" width="15.140625" style="4" customWidth="1"/>
    <col min="2566" max="2816" width="9.140625" style="4"/>
    <col min="2817" max="2817" width="5.85546875" style="4" customWidth="1"/>
    <col min="2818" max="2818" width="13.85546875" style="4" customWidth="1"/>
    <col min="2819" max="2819" width="28.140625" style="4" customWidth="1"/>
    <col min="2820" max="2820" width="42.7109375" style="4" customWidth="1"/>
    <col min="2821" max="2821" width="15.140625" style="4" customWidth="1"/>
    <col min="2822" max="3072" width="9.140625" style="4"/>
    <col min="3073" max="3073" width="5.85546875" style="4" customWidth="1"/>
    <col min="3074" max="3074" width="13.85546875" style="4" customWidth="1"/>
    <col min="3075" max="3075" width="28.140625" style="4" customWidth="1"/>
    <col min="3076" max="3076" width="42.7109375" style="4" customWidth="1"/>
    <col min="3077" max="3077" width="15.140625" style="4" customWidth="1"/>
    <col min="3078" max="3328" width="9.140625" style="4"/>
    <col min="3329" max="3329" width="5.85546875" style="4" customWidth="1"/>
    <col min="3330" max="3330" width="13.85546875" style="4" customWidth="1"/>
    <col min="3331" max="3331" width="28.140625" style="4" customWidth="1"/>
    <col min="3332" max="3332" width="42.7109375" style="4" customWidth="1"/>
    <col min="3333" max="3333" width="15.140625" style="4" customWidth="1"/>
    <col min="3334" max="3584" width="9.140625" style="4"/>
    <col min="3585" max="3585" width="5.85546875" style="4" customWidth="1"/>
    <col min="3586" max="3586" width="13.85546875" style="4" customWidth="1"/>
    <col min="3587" max="3587" width="28.140625" style="4" customWidth="1"/>
    <col min="3588" max="3588" width="42.7109375" style="4" customWidth="1"/>
    <col min="3589" max="3589" width="15.140625" style="4" customWidth="1"/>
    <col min="3590" max="3840" width="9.140625" style="4"/>
    <col min="3841" max="3841" width="5.85546875" style="4" customWidth="1"/>
    <col min="3842" max="3842" width="13.85546875" style="4" customWidth="1"/>
    <col min="3843" max="3843" width="28.140625" style="4" customWidth="1"/>
    <col min="3844" max="3844" width="42.7109375" style="4" customWidth="1"/>
    <col min="3845" max="3845" width="15.140625" style="4" customWidth="1"/>
    <col min="3846" max="4096" width="9.140625" style="4"/>
    <col min="4097" max="4097" width="5.85546875" style="4" customWidth="1"/>
    <col min="4098" max="4098" width="13.85546875" style="4" customWidth="1"/>
    <col min="4099" max="4099" width="28.140625" style="4" customWidth="1"/>
    <col min="4100" max="4100" width="42.7109375" style="4" customWidth="1"/>
    <col min="4101" max="4101" width="15.140625" style="4" customWidth="1"/>
    <col min="4102" max="4352" width="9.140625" style="4"/>
    <col min="4353" max="4353" width="5.85546875" style="4" customWidth="1"/>
    <col min="4354" max="4354" width="13.85546875" style="4" customWidth="1"/>
    <col min="4355" max="4355" width="28.140625" style="4" customWidth="1"/>
    <col min="4356" max="4356" width="42.7109375" style="4" customWidth="1"/>
    <col min="4357" max="4357" width="15.140625" style="4" customWidth="1"/>
    <col min="4358" max="4608" width="9.140625" style="4"/>
    <col min="4609" max="4609" width="5.85546875" style="4" customWidth="1"/>
    <col min="4610" max="4610" width="13.85546875" style="4" customWidth="1"/>
    <col min="4611" max="4611" width="28.140625" style="4" customWidth="1"/>
    <col min="4612" max="4612" width="42.7109375" style="4" customWidth="1"/>
    <col min="4613" max="4613" width="15.140625" style="4" customWidth="1"/>
    <col min="4614" max="4864" width="9.140625" style="4"/>
    <col min="4865" max="4865" width="5.85546875" style="4" customWidth="1"/>
    <col min="4866" max="4866" width="13.85546875" style="4" customWidth="1"/>
    <col min="4867" max="4867" width="28.140625" style="4" customWidth="1"/>
    <col min="4868" max="4868" width="42.7109375" style="4" customWidth="1"/>
    <col min="4869" max="4869" width="15.140625" style="4" customWidth="1"/>
    <col min="4870" max="5120" width="9.140625" style="4"/>
    <col min="5121" max="5121" width="5.85546875" style="4" customWidth="1"/>
    <col min="5122" max="5122" width="13.85546875" style="4" customWidth="1"/>
    <col min="5123" max="5123" width="28.140625" style="4" customWidth="1"/>
    <col min="5124" max="5124" width="42.7109375" style="4" customWidth="1"/>
    <col min="5125" max="5125" width="15.140625" style="4" customWidth="1"/>
    <col min="5126" max="5376" width="9.140625" style="4"/>
    <col min="5377" max="5377" width="5.85546875" style="4" customWidth="1"/>
    <col min="5378" max="5378" width="13.85546875" style="4" customWidth="1"/>
    <col min="5379" max="5379" width="28.140625" style="4" customWidth="1"/>
    <col min="5380" max="5380" width="42.7109375" style="4" customWidth="1"/>
    <col min="5381" max="5381" width="15.140625" style="4" customWidth="1"/>
    <col min="5382" max="5632" width="9.140625" style="4"/>
    <col min="5633" max="5633" width="5.85546875" style="4" customWidth="1"/>
    <col min="5634" max="5634" width="13.85546875" style="4" customWidth="1"/>
    <col min="5635" max="5635" width="28.140625" style="4" customWidth="1"/>
    <col min="5636" max="5636" width="42.7109375" style="4" customWidth="1"/>
    <col min="5637" max="5637" width="15.140625" style="4" customWidth="1"/>
    <col min="5638" max="5888" width="9.140625" style="4"/>
    <col min="5889" max="5889" width="5.85546875" style="4" customWidth="1"/>
    <col min="5890" max="5890" width="13.85546875" style="4" customWidth="1"/>
    <col min="5891" max="5891" width="28.140625" style="4" customWidth="1"/>
    <col min="5892" max="5892" width="42.7109375" style="4" customWidth="1"/>
    <col min="5893" max="5893" width="15.140625" style="4" customWidth="1"/>
    <col min="5894" max="6144" width="9.140625" style="4"/>
    <col min="6145" max="6145" width="5.85546875" style="4" customWidth="1"/>
    <col min="6146" max="6146" width="13.85546875" style="4" customWidth="1"/>
    <col min="6147" max="6147" width="28.140625" style="4" customWidth="1"/>
    <col min="6148" max="6148" width="42.7109375" style="4" customWidth="1"/>
    <col min="6149" max="6149" width="15.140625" style="4" customWidth="1"/>
    <col min="6150" max="6400" width="9.140625" style="4"/>
    <col min="6401" max="6401" width="5.85546875" style="4" customWidth="1"/>
    <col min="6402" max="6402" width="13.85546875" style="4" customWidth="1"/>
    <col min="6403" max="6403" width="28.140625" style="4" customWidth="1"/>
    <col min="6404" max="6404" width="42.7109375" style="4" customWidth="1"/>
    <col min="6405" max="6405" width="15.140625" style="4" customWidth="1"/>
    <col min="6406" max="6656" width="9.140625" style="4"/>
    <col min="6657" max="6657" width="5.85546875" style="4" customWidth="1"/>
    <col min="6658" max="6658" width="13.85546875" style="4" customWidth="1"/>
    <col min="6659" max="6659" width="28.140625" style="4" customWidth="1"/>
    <col min="6660" max="6660" width="42.7109375" style="4" customWidth="1"/>
    <col min="6661" max="6661" width="15.140625" style="4" customWidth="1"/>
    <col min="6662" max="6912" width="9.140625" style="4"/>
    <col min="6913" max="6913" width="5.85546875" style="4" customWidth="1"/>
    <col min="6914" max="6914" width="13.85546875" style="4" customWidth="1"/>
    <col min="6915" max="6915" width="28.140625" style="4" customWidth="1"/>
    <col min="6916" max="6916" width="42.7109375" style="4" customWidth="1"/>
    <col min="6917" max="6917" width="15.140625" style="4" customWidth="1"/>
    <col min="6918" max="7168" width="9.140625" style="4"/>
    <col min="7169" max="7169" width="5.85546875" style="4" customWidth="1"/>
    <col min="7170" max="7170" width="13.85546875" style="4" customWidth="1"/>
    <col min="7171" max="7171" width="28.140625" style="4" customWidth="1"/>
    <col min="7172" max="7172" width="42.7109375" style="4" customWidth="1"/>
    <col min="7173" max="7173" width="15.140625" style="4" customWidth="1"/>
    <col min="7174" max="7424" width="9.140625" style="4"/>
    <col min="7425" max="7425" width="5.85546875" style="4" customWidth="1"/>
    <col min="7426" max="7426" width="13.85546875" style="4" customWidth="1"/>
    <col min="7427" max="7427" width="28.140625" style="4" customWidth="1"/>
    <col min="7428" max="7428" width="42.7109375" style="4" customWidth="1"/>
    <col min="7429" max="7429" width="15.140625" style="4" customWidth="1"/>
    <col min="7430" max="7680" width="9.140625" style="4"/>
    <col min="7681" max="7681" width="5.85546875" style="4" customWidth="1"/>
    <col min="7682" max="7682" width="13.85546875" style="4" customWidth="1"/>
    <col min="7683" max="7683" width="28.140625" style="4" customWidth="1"/>
    <col min="7684" max="7684" width="42.7109375" style="4" customWidth="1"/>
    <col min="7685" max="7685" width="15.140625" style="4" customWidth="1"/>
    <col min="7686" max="7936" width="9.140625" style="4"/>
    <col min="7937" max="7937" width="5.85546875" style="4" customWidth="1"/>
    <col min="7938" max="7938" width="13.85546875" style="4" customWidth="1"/>
    <col min="7939" max="7939" width="28.140625" style="4" customWidth="1"/>
    <col min="7940" max="7940" width="42.7109375" style="4" customWidth="1"/>
    <col min="7941" max="7941" width="15.140625" style="4" customWidth="1"/>
    <col min="7942" max="8192" width="9.140625" style="4"/>
    <col min="8193" max="8193" width="5.85546875" style="4" customWidth="1"/>
    <col min="8194" max="8194" width="13.85546875" style="4" customWidth="1"/>
    <col min="8195" max="8195" width="28.140625" style="4" customWidth="1"/>
    <col min="8196" max="8196" width="42.7109375" style="4" customWidth="1"/>
    <col min="8197" max="8197" width="15.140625" style="4" customWidth="1"/>
    <col min="8198" max="8448" width="9.140625" style="4"/>
    <col min="8449" max="8449" width="5.85546875" style="4" customWidth="1"/>
    <col min="8450" max="8450" width="13.85546875" style="4" customWidth="1"/>
    <col min="8451" max="8451" width="28.140625" style="4" customWidth="1"/>
    <col min="8452" max="8452" width="42.7109375" style="4" customWidth="1"/>
    <col min="8453" max="8453" width="15.140625" style="4" customWidth="1"/>
    <col min="8454" max="8704" width="9.140625" style="4"/>
    <col min="8705" max="8705" width="5.85546875" style="4" customWidth="1"/>
    <col min="8706" max="8706" width="13.85546875" style="4" customWidth="1"/>
    <col min="8707" max="8707" width="28.140625" style="4" customWidth="1"/>
    <col min="8708" max="8708" width="42.7109375" style="4" customWidth="1"/>
    <col min="8709" max="8709" width="15.140625" style="4" customWidth="1"/>
    <col min="8710" max="8960" width="9.140625" style="4"/>
    <col min="8961" max="8961" width="5.85546875" style="4" customWidth="1"/>
    <col min="8962" max="8962" width="13.85546875" style="4" customWidth="1"/>
    <col min="8963" max="8963" width="28.140625" style="4" customWidth="1"/>
    <col min="8964" max="8964" width="42.7109375" style="4" customWidth="1"/>
    <col min="8965" max="8965" width="15.140625" style="4" customWidth="1"/>
    <col min="8966" max="9216" width="9.140625" style="4"/>
    <col min="9217" max="9217" width="5.85546875" style="4" customWidth="1"/>
    <col min="9218" max="9218" width="13.85546875" style="4" customWidth="1"/>
    <col min="9219" max="9219" width="28.140625" style="4" customWidth="1"/>
    <col min="9220" max="9220" width="42.7109375" style="4" customWidth="1"/>
    <col min="9221" max="9221" width="15.140625" style="4" customWidth="1"/>
    <col min="9222" max="9472" width="9.140625" style="4"/>
    <col min="9473" max="9473" width="5.85546875" style="4" customWidth="1"/>
    <col min="9474" max="9474" width="13.85546875" style="4" customWidth="1"/>
    <col min="9475" max="9475" width="28.140625" style="4" customWidth="1"/>
    <col min="9476" max="9476" width="42.7109375" style="4" customWidth="1"/>
    <col min="9477" max="9477" width="15.140625" style="4" customWidth="1"/>
    <col min="9478" max="9728" width="9.140625" style="4"/>
    <col min="9729" max="9729" width="5.85546875" style="4" customWidth="1"/>
    <col min="9730" max="9730" width="13.85546875" style="4" customWidth="1"/>
    <col min="9731" max="9731" width="28.140625" style="4" customWidth="1"/>
    <col min="9732" max="9732" width="42.7109375" style="4" customWidth="1"/>
    <col min="9733" max="9733" width="15.140625" style="4" customWidth="1"/>
    <col min="9734" max="9984" width="9.140625" style="4"/>
    <col min="9985" max="9985" width="5.85546875" style="4" customWidth="1"/>
    <col min="9986" max="9986" width="13.85546875" style="4" customWidth="1"/>
    <col min="9987" max="9987" width="28.140625" style="4" customWidth="1"/>
    <col min="9988" max="9988" width="42.7109375" style="4" customWidth="1"/>
    <col min="9989" max="9989" width="15.140625" style="4" customWidth="1"/>
    <col min="9990" max="10240" width="9.140625" style="4"/>
    <col min="10241" max="10241" width="5.85546875" style="4" customWidth="1"/>
    <col min="10242" max="10242" width="13.85546875" style="4" customWidth="1"/>
    <col min="10243" max="10243" width="28.140625" style="4" customWidth="1"/>
    <col min="10244" max="10244" width="42.7109375" style="4" customWidth="1"/>
    <col min="10245" max="10245" width="15.140625" style="4" customWidth="1"/>
    <col min="10246" max="10496" width="9.140625" style="4"/>
    <col min="10497" max="10497" width="5.85546875" style="4" customWidth="1"/>
    <col min="10498" max="10498" width="13.85546875" style="4" customWidth="1"/>
    <col min="10499" max="10499" width="28.140625" style="4" customWidth="1"/>
    <col min="10500" max="10500" width="42.7109375" style="4" customWidth="1"/>
    <col min="10501" max="10501" width="15.140625" style="4" customWidth="1"/>
    <col min="10502" max="10752" width="9.140625" style="4"/>
    <col min="10753" max="10753" width="5.85546875" style="4" customWidth="1"/>
    <col min="10754" max="10754" width="13.85546875" style="4" customWidth="1"/>
    <col min="10755" max="10755" width="28.140625" style="4" customWidth="1"/>
    <col min="10756" max="10756" width="42.7109375" style="4" customWidth="1"/>
    <col min="10757" max="10757" width="15.140625" style="4" customWidth="1"/>
    <col min="10758" max="11008" width="9.140625" style="4"/>
    <col min="11009" max="11009" width="5.85546875" style="4" customWidth="1"/>
    <col min="11010" max="11010" width="13.85546875" style="4" customWidth="1"/>
    <col min="11011" max="11011" width="28.140625" style="4" customWidth="1"/>
    <col min="11012" max="11012" width="42.7109375" style="4" customWidth="1"/>
    <col min="11013" max="11013" width="15.140625" style="4" customWidth="1"/>
    <col min="11014" max="11264" width="9.140625" style="4"/>
    <col min="11265" max="11265" width="5.85546875" style="4" customWidth="1"/>
    <col min="11266" max="11266" width="13.85546875" style="4" customWidth="1"/>
    <col min="11267" max="11267" width="28.140625" style="4" customWidth="1"/>
    <col min="11268" max="11268" width="42.7109375" style="4" customWidth="1"/>
    <col min="11269" max="11269" width="15.140625" style="4" customWidth="1"/>
    <col min="11270" max="11520" width="9.140625" style="4"/>
    <col min="11521" max="11521" width="5.85546875" style="4" customWidth="1"/>
    <col min="11522" max="11522" width="13.85546875" style="4" customWidth="1"/>
    <col min="11523" max="11523" width="28.140625" style="4" customWidth="1"/>
    <col min="11524" max="11524" width="42.7109375" style="4" customWidth="1"/>
    <col min="11525" max="11525" width="15.140625" style="4" customWidth="1"/>
    <col min="11526" max="11776" width="9.140625" style="4"/>
    <col min="11777" max="11777" width="5.85546875" style="4" customWidth="1"/>
    <col min="11778" max="11778" width="13.85546875" style="4" customWidth="1"/>
    <col min="11779" max="11779" width="28.140625" style="4" customWidth="1"/>
    <col min="11780" max="11780" width="42.7109375" style="4" customWidth="1"/>
    <col min="11781" max="11781" width="15.140625" style="4" customWidth="1"/>
    <col min="11782" max="12032" width="9.140625" style="4"/>
    <col min="12033" max="12033" width="5.85546875" style="4" customWidth="1"/>
    <col min="12034" max="12034" width="13.85546875" style="4" customWidth="1"/>
    <col min="12035" max="12035" width="28.140625" style="4" customWidth="1"/>
    <col min="12036" max="12036" width="42.7109375" style="4" customWidth="1"/>
    <col min="12037" max="12037" width="15.140625" style="4" customWidth="1"/>
    <col min="12038" max="12288" width="9.140625" style="4"/>
    <col min="12289" max="12289" width="5.85546875" style="4" customWidth="1"/>
    <col min="12290" max="12290" width="13.85546875" style="4" customWidth="1"/>
    <col min="12291" max="12291" width="28.140625" style="4" customWidth="1"/>
    <col min="12292" max="12292" width="42.7109375" style="4" customWidth="1"/>
    <col min="12293" max="12293" width="15.140625" style="4" customWidth="1"/>
    <col min="12294" max="12544" width="9.140625" style="4"/>
    <col min="12545" max="12545" width="5.85546875" style="4" customWidth="1"/>
    <col min="12546" max="12546" width="13.85546875" style="4" customWidth="1"/>
    <col min="12547" max="12547" width="28.140625" style="4" customWidth="1"/>
    <col min="12548" max="12548" width="42.7109375" style="4" customWidth="1"/>
    <col min="12549" max="12549" width="15.140625" style="4" customWidth="1"/>
    <col min="12550" max="12800" width="9.140625" style="4"/>
    <col min="12801" max="12801" width="5.85546875" style="4" customWidth="1"/>
    <col min="12802" max="12802" width="13.85546875" style="4" customWidth="1"/>
    <col min="12803" max="12803" width="28.140625" style="4" customWidth="1"/>
    <col min="12804" max="12804" width="42.7109375" style="4" customWidth="1"/>
    <col min="12805" max="12805" width="15.140625" style="4" customWidth="1"/>
    <col min="12806" max="13056" width="9.140625" style="4"/>
    <col min="13057" max="13057" width="5.85546875" style="4" customWidth="1"/>
    <col min="13058" max="13058" width="13.85546875" style="4" customWidth="1"/>
    <col min="13059" max="13059" width="28.140625" style="4" customWidth="1"/>
    <col min="13060" max="13060" width="42.7109375" style="4" customWidth="1"/>
    <col min="13061" max="13061" width="15.140625" style="4" customWidth="1"/>
    <col min="13062" max="13312" width="9.140625" style="4"/>
    <col min="13313" max="13313" width="5.85546875" style="4" customWidth="1"/>
    <col min="13314" max="13314" width="13.85546875" style="4" customWidth="1"/>
    <col min="13315" max="13315" width="28.140625" style="4" customWidth="1"/>
    <col min="13316" max="13316" width="42.7109375" style="4" customWidth="1"/>
    <col min="13317" max="13317" width="15.140625" style="4" customWidth="1"/>
    <col min="13318" max="13568" width="9.140625" style="4"/>
    <col min="13569" max="13569" width="5.85546875" style="4" customWidth="1"/>
    <col min="13570" max="13570" width="13.85546875" style="4" customWidth="1"/>
    <col min="13571" max="13571" width="28.140625" style="4" customWidth="1"/>
    <col min="13572" max="13572" width="42.7109375" style="4" customWidth="1"/>
    <col min="13573" max="13573" width="15.140625" style="4" customWidth="1"/>
    <col min="13574" max="13824" width="9.140625" style="4"/>
    <col min="13825" max="13825" width="5.85546875" style="4" customWidth="1"/>
    <col min="13826" max="13826" width="13.85546875" style="4" customWidth="1"/>
    <col min="13827" max="13827" width="28.140625" style="4" customWidth="1"/>
    <col min="13828" max="13828" width="42.7109375" style="4" customWidth="1"/>
    <col min="13829" max="13829" width="15.140625" style="4" customWidth="1"/>
    <col min="13830" max="14080" width="9.140625" style="4"/>
    <col min="14081" max="14081" width="5.85546875" style="4" customWidth="1"/>
    <col min="14082" max="14082" width="13.85546875" style="4" customWidth="1"/>
    <col min="14083" max="14083" width="28.140625" style="4" customWidth="1"/>
    <col min="14084" max="14084" width="42.7109375" style="4" customWidth="1"/>
    <col min="14085" max="14085" width="15.140625" style="4" customWidth="1"/>
    <col min="14086" max="14336" width="9.140625" style="4"/>
    <col min="14337" max="14337" width="5.85546875" style="4" customWidth="1"/>
    <col min="14338" max="14338" width="13.85546875" style="4" customWidth="1"/>
    <col min="14339" max="14339" width="28.140625" style="4" customWidth="1"/>
    <col min="14340" max="14340" width="42.7109375" style="4" customWidth="1"/>
    <col min="14341" max="14341" width="15.140625" style="4" customWidth="1"/>
    <col min="14342" max="14592" width="9.140625" style="4"/>
    <col min="14593" max="14593" width="5.85546875" style="4" customWidth="1"/>
    <col min="14594" max="14594" width="13.85546875" style="4" customWidth="1"/>
    <col min="14595" max="14595" width="28.140625" style="4" customWidth="1"/>
    <col min="14596" max="14596" width="42.7109375" style="4" customWidth="1"/>
    <col min="14597" max="14597" width="15.140625" style="4" customWidth="1"/>
    <col min="14598" max="14848" width="9.140625" style="4"/>
    <col min="14849" max="14849" width="5.85546875" style="4" customWidth="1"/>
    <col min="14850" max="14850" width="13.85546875" style="4" customWidth="1"/>
    <col min="14851" max="14851" width="28.140625" style="4" customWidth="1"/>
    <col min="14852" max="14852" width="42.7109375" style="4" customWidth="1"/>
    <col min="14853" max="14853" width="15.140625" style="4" customWidth="1"/>
    <col min="14854" max="15104" width="9.140625" style="4"/>
    <col min="15105" max="15105" width="5.85546875" style="4" customWidth="1"/>
    <col min="15106" max="15106" width="13.85546875" style="4" customWidth="1"/>
    <col min="15107" max="15107" width="28.140625" style="4" customWidth="1"/>
    <col min="15108" max="15108" width="42.7109375" style="4" customWidth="1"/>
    <col min="15109" max="15109" width="15.140625" style="4" customWidth="1"/>
    <col min="15110" max="15360" width="9.140625" style="4"/>
    <col min="15361" max="15361" width="5.85546875" style="4" customWidth="1"/>
    <col min="15362" max="15362" width="13.85546875" style="4" customWidth="1"/>
    <col min="15363" max="15363" width="28.140625" style="4" customWidth="1"/>
    <col min="15364" max="15364" width="42.7109375" style="4" customWidth="1"/>
    <col min="15365" max="15365" width="15.140625" style="4" customWidth="1"/>
    <col min="15366" max="15616" width="9.140625" style="4"/>
    <col min="15617" max="15617" width="5.85546875" style="4" customWidth="1"/>
    <col min="15618" max="15618" width="13.85546875" style="4" customWidth="1"/>
    <col min="15619" max="15619" width="28.140625" style="4" customWidth="1"/>
    <col min="15620" max="15620" width="42.7109375" style="4" customWidth="1"/>
    <col min="15621" max="15621" width="15.140625" style="4" customWidth="1"/>
    <col min="15622" max="15872" width="9.140625" style="4"/>
    <col min="15873" max="15873" width="5.85546875" style="4" customWidth="1"/>
    <col min="15874" max="15874" width="13.85546875" style="4" customWidth="1"/>
    <col min="15875" max="15875" width="28.140625" style="4" customWidth="1"/>
    <col min="15876" max="15876" width="42.7109375" style="4" customWidth="1"/>
    <col min="15877" max="15877" width="15.140625" style="4" customWidth="1"/>
    <col min="15878" max="16128" width="9.140625" style="4"/>
    <col min="16129" max="16129" width="5.85546875" style="4" customWidth="1"/>
    <col min="16130" max="16130" width="13.85546875" style="4" customWidth="1"/>
    <col min="16131" max="16131" width="28.140625" style="4" customWidth="1"/>
    <col min="16132" max="16132" width="42.7109375" style="4" customWidth="1"/>
    <col min="16133" max="16133" width="15.140625" style="4" customWidth="1"/>
    <col min="16134" max="16384" width="9.140625" style="4"/>
  </cols>
  <sheetData>
    <row r="1" spans="1:7" ht="25.5" customHeight="1">
      <c r="A1" s="110" t="s">
        <v>47</v>
      </c>
      <c r="B1" s="111"/>
      <c r="C1" s="111"/>
      <c r="D1" s="111"/>
      <c r="E1" s="111"/>
      <c r="F1" s="117" t="s">
        <v>131</v>
      </c>
    </row>
    <row r="2" spans="1:7" ht="63">
      <c r="A2" s="27">
        <v>1</v>
      </c>
      <c r="B2" s="28" t="s">
        <v>48</v>
      </c>
      <c r="C2" s="29"/>
      <c r="D2" s="20" t="s">
        <v>78</v>
      </c>
      <c r="E2" s="39">
        <v>2358</v>
      </c>
      <c r="F2" s="117"/>
    </row>
    <row r="3" spans="1:7" ht="63">
      <c r="A3" s="27">
        <v>2</v>
      </c>
      <c r="B3" s="28" t="s">
        <v>49</v>
      </c>
      <c r="C3" s="29"/>
      <c r="D3" s="20" t="s">
        <v>79</v>
      </c>
      <c r="E3" s="39">
        <v>3198</v>
      </c>
      <c r="F3" s="117"/>
    </row>
    <row r="4" spans="1:7" ht="63">
      <c r="A4" s="27">
        <v>3</v>
      </c>
      <c r="B4" s="28" t="s">
        <v>56</v>
      </c>
      <c r="C4" s="29"/>
      <c r="D4" s="20" t="s">
        <v>80</v>
      </c>
      <c r="E4" s="40">
        <v>3798</v>
      </c>
      <c r="F4" s="10"/>
    </row>
    <row r="5" spans="1:7" ht="63">
      <c r="A5" s="27">
        <v>4</v>
      </c>
      <c r="B5" s="28" t="s">
        <v>50</v>
      </c>
      <c r="C5" s="29"/>
      <c r="D5" s="20" t="s">
        <v>81</v>
      </c>
      <c r="E5" s="40">
        <v>4323</v>
      </c>
      <c r="F5" s="10"/>
    </row>
    <row r="6" spans="1:7" ht="63">
      <c r="A6" s="27">
        <v>5</v>
      </c>
      <c r="B6" s="28" t="s">
        <v>51</v>
      </c>
      <c r="C6" s="29"/>
      <c r="D6" s="20" t="s">
        <v>82</v>
      </c>
      <c r="E6" s="40">
        <v>4545</v>
      </c>
      <c r="F6" s="10"/>
    </row>
    <row r="7" spans="1:7" ht="38.25" customHeight="1">
      <c r="A7" s="27">
        <v>6</v>
      </c>
      <c r="B7" s="28" t="s">
        <v>52</v>
      </c>
      <c r="C7" s="29"/>
      <c r="D7" s="20" t="s">
        <v>53</v>
      </c>
      <c r="E7" s="40">
        <v>1500</v>
      </c>
      <c r="F7" s="10"/>
    </row>
    <row r="8" spans="1:7" ht="64.5" customHeight="1">
      <c r="A8" s="27">
        <v>7</v>
      </c>
      <c r="B8" s="28" t="s">
        <v>54</v>
      </c>
      <c r="C8" s="29"/>
      <c r="D8" s="20" t="s">
        <v>83</v>
      </c>
      <c r="E8" s="40">
        <v>840</v>
      </c>
      <c r="F8" s="40">
        <v>1004</v>
      </c>
      <c r="G8" s="40">
        <v>1082</v>
      </c>
    </row>
    <row r="9" spans="1:7" ht="252">
      <c r="A9" s="27">
        <v>8</v>
      </c>
      <c r="B9" s="30" t="s">
        <v>27</v>
      </c>
      <c r="C9" s="10"/>
      <c r="D9" s="31" t="s">
        <v>84</v>
      </c>
      <c r="E9" s="41">
        <v>7700</v>
      </c>
      <c r="F9" s="10"/>
    </row>
    <row r="10" spans="1:7" ht="18.75">
      <c r="A10" s="112" t="s">
        <v>70</v>
      </c>
      <c r="B10" s="113"/>
      <c r="C10" s="113"/>
      <c r="D10" s="113"/>
      <c r="E10" s="113"/>
      <c r="F10" s="10"/>
    </row>
    <row r="11" spans="1:7" ht="62.25" customHeight="1">
      <c r="A11" s="32">
        <v>1</v>
      </c>
      <c r="B11" s="28" t="s">
        <v>42</v>
      </c>
      <c r="C11" s="29"/>
      <c r="D11" s="20" t="s">
        <v>28</v>
      </c>
      <c r="E11" s="42">
        <v>85</v>
      </c>
      <c r="F11" s="10"/>
    </row>
    <row r="12" spans="1:7" ht="52.5" customHeight="1">
      <c r="A12" s="32">
        <v>2</v>
      </c>
      <c r="B12" s="28" t="s">
        <v>43</v>
      </c>
      <c r="C12" s="29"/>
      <c r="D12" s="20" t="s">
        <v>29</v>
      </c>
      <c r="E12" s="42">
        <v>78</v>
      </c>
      <c r="F12" s="10"/>
    </row>
    <row r="13" spans="1:7" ht="36.75" customHeight="1">
      <c r="A13" s="32">
        <v>3</v>
      </c>
      <c r="B13" s="28" t="s">
        <v>44</v>
      </c>
      <c r="C13" s="29"/>
      <c r="D13" s="20" t="s">
        <v>85</v>
      </c>
      <c r="E13" s="42">
        <v>63</v>
      </c>
      <c r="F13" s="10"/>
    </row>
    <row r="14" spans="1:7" ht="54.75" customHeight="1">
      <c r="A14" s="32">
        <v>4</v>
      </c>
      <c r="B14" s="28" t="s">
        <v>45</v>
      </c>
      <c r="C14" s="29"/>
      <c r="D14" s="20" t="s">
        <v>30</v>
      </c>
      <c r="E14" s="42">
        <v>70</v>
      </c>
      <c r="F14" s="10"/>
    </row>
    <row r="15" spans="1:7" ht="43.5" customHeight="1">
      <c r="A15" s="32">
        <v>5</v>
      </c>
      <c r="B15" s="28" t="s">
        <v>31</v>
      </c>
      <c r="C15" s="114"/>
      <c r="D15" s="17" t="s">
        <v>86</v>
      </c>
      <c r="E15" s="42">
        <v>420</v>
      </c>
      <c r="F15" s="10"/>
    </row>
    <row r="16" spans="1:7" ht="43.5" customHeight="1">
      <c r="A16" s="32">
        <v>6</v>
      </c>
      <c r="B16" s="28" t="s">
        <v>32</v>
      </c>
      <c r="C16" s="115"/>
      <c r="D16" s="17" t="s">
        <v>88</v>
      </c>
      <c r="E16" s="42">
        <v>500</v>
      </c>
      <c r="F16" s="10"/>
    </row>
    <row r="17" spans="1:6" ht="43.5" customHeight="1">
      <c r="A17" s="32">
        <v>7</v>
      </c>
      <c r="B17" s="28" t="s">
        <v>33</v>
      </c>
      <c r="C17" s="116"/>
      <c r="D17" s="17" t="s">
        <v>89</v>
      </c>
      <c r="E17" s="42">
        <v>700</v>
      </c>
      <c r="F17" s="10"/>
    </row>
    <row r="18" spans="1:6" ht="89.25" customHeight="1">
      <c r="A18" s="32">
        <v>8</v>
      </c>
      <c r="B18" s="28" t="s">
        <v>34</v>
      </c>
      <c r="C18" s="33"/>
      <c r="D18" s="20" t="s">
        <v>87</v>
      </c>
      <c r="E18" s="42">
        <v>690</v>
      </c>
      <c r="F18" s="10"/>
    </row>
    <row r="19" spans="1:6" ht="69.75" customHeight="1">
      <c r="A19" s="32">
        <v>9</v>
      </c>
      <c r="B19" s="28" t="s">
        <v>35</v>
      </c>
      <c r="C19" s="33"/>
      <c r="D19" s="20" t="s">
        <v>109</v>
      </c>
      <c r="E19" s="42">
        <v>420</v>
      </c>
      <c r="F19" s="10"/>
    </row>
    <row r="20" spans="1:6" ht="95.25" customHeight="1">
      <c r="A20" s="32">
        <v>10</v>
      </c>
      <c r="B20" s="28" t="s">
        <v>36</v>
      </c>
      <c r="C20" s="33"/>
      <c r="D20" s="20" t="s">
        <v>110</v>
      </c>
      <c r="E20" s="42">
        <v>420</v>
      </c>
      <c r="F20" s="10"/>
    </row>
    <row r="21" spans="1:6" ht="74.25" customHeight="1">
      <c r="A21" s="32">
        <v>11</v>
      </c>
      <c r="B21" s="28" t="s">
        <v>37</v>
      </c>
      <c r="C21" s="33"/>
      <c r="D21" s="34" t="s">
        <v>111</v>
      </c>
      <c r="E21" s="42">
        <v>370</v>
      </c>
      <c r="F21" s="10"/>
    </row>
    <row r="22" spans="1:6" ht="75.75" customHeight="1">
      <c r="A22" s="32">
        <v>12</v>
      </c>
      <c r="B22" s="28" t="s">
        <v>38</v>
      </c>
      <c r="C22" s="33"/>
      <c r="D22" s="34" t="s">
        <v>112</v>
      </c>
      <c r="E22" s="42">
        <v>310</v>
      </c>
      <c r="F22" s="10"/>
    </row>
    <row r="23" spans="1:6" ht="61.5" customHeight="1">
      <c r="A23" s="32">
        <v>13</v>
      </c>
      <c r="B23" s="28" t="s">
        <v>39</v>
      </c>
      <c r="C23" s="33"/>
      <c r="D23" s="20" t="s">
        <v>113</v>
      </c>
      <c r="E23" s="42">
        <v>790</v>
      </c>
      <c r="F23" s="10"/>
    </row>
    <row r="24" spans="1:6" ht="106.5" customHeight="1">
      <c r="A24" s="32">
        <v>14</v>
      </c>
      <c r="B24" s="28" t="s">
        <v>40</v>
      </c>
      <c r="C24" s="33"/>
      <c r="D24" s="34" t="s">
        <v>41</v>
      </c>
      <c r="E24" s="42">
        <v>270</v>
      </c>
      <c r="F24" s="10"/>
    </row>
    <row r="25" spans="1:6" ht="193.5" customHeight="1">
      <c r="A25" s="32">
        <v>15</v>
      </c>
      <c r="B25" s="28" t="s">
        <v>46</v>
      </c>
      <c r="C25" s="33"/>
      <c r="D25" s="17" t="s">
        <v>114</v>
      </c>
      <c r="E25" s="18">
        <f>E15+E17+E19+E20+E24*3</f>
        <v>2770</v>
      </c>
      <c r="F25" s="10"/>
    </row>
  </sheetData>
  <mergeCells count="4">
    <mergeCell ref="A1:E1"/>
    <mergeCell ref="A10:E10"/>
    <mergeCell ref="C15:C17"/>
    <mergeCell ref="F1:F3"/>
  </mergeCells>
  <phoneticPr fontId="30" type="noConversion"/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LOFT для Автосервиса</vt:lpstr>
      <vt:lpstr>LOFT для Гаража</vt:lpstr>
      <vt:lpstr>Экраны_и_Держатели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Ассистент</dc:creator>
  <cp:lastModifiedBy>Func</cp:lastModifiedBy>
  <cp:lastPrinted>2021-06-22T15:18:14Z</cp:lastPrinted>
  <dcterms:created xsi:type="dcterms:W3CDTF">2020-07-27T11:08:11Z</dcterms:created>
  <dcterms:modified xsi:type="dcterms:W3CDTF">2022-08-26T21:06:12Z</dcterms:modified>
</cp:coreProperties>
</file>